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55" windowHeight="8445" tabRatio="728" activeTab="4"/>
  </bookViews>
  <sheets>
    <sheet name="Summary Data" sheetId="1" r:id="rId1"/>
    <sheet name="Raw Data &amp; Calculations" sheetId="2" r:id="rId2"/>
    <sheet name="Diversion Distance Table" sheetId="3" r:id="rId3"/>
    <sheet name="Study Site Table" sheetId="4" r:id="rId4"/>
    <sheet name="Table AQ 3-1" sheetId="5" r:id="rId5"/>
    <sheet name="Table AQ 3-2" sheetId="6" r:id="rId6"/>
    <sheet name="Table AQ 3-3" sheetId="7" r:id="rId7"/>
  </sheets>
  <definedNames>
    <definedName name="_xlnm.Print_Area" localSheetId="4">'Table AQ 3-1'!$A$1:$O$37</definedName>
    <definedName name="_xlnm.Print_Area" localSheetId="6">'Table AQ 3-3'!$A$1:$G$13</definedName>
    <definedName name="_xlnm.Print_Titles" localSheetId="4">'Table AQ 3-1'!$1:$4</definedName>
  </definedNames>
  <calcPr fullCalcOnLoad="1"/>
</workbook>
</file>

<file path=xl/comments1.xml><?xml version="1.0" encoding="utf-8"?>
<comments xmlns="http://schemas.openxmlformats.org/spreadsheetml/2006/main">
  <authors>
    <author>Degabriele</author>
  </authors>
  <commentList>
    <comment ref="L31" authorId="0">
      <text>
        <r>
          <rPr>
            <b/>
            <sz val="8"/>
            <rFont val="Tahoma"/>
            <family val="0"/>
          </rPr>
          <t>Degabriele:</t>
        </r>
        <r>
          <rPr>
            <sz val="8"/>
            <rFont val="Tahoma"/>
            <family val="0"/>
          </rPr>
          <t xml:space="preserve">
Third transect is separate from trasects 1 and 2. This site length represents the distance between transects 1 and 2.</t>
        </r>
      </text>
    </comment>
  </commentList>
</comments>
</file>

<file path=xl/sharedStrings.xml><?xml version="1.0" encoding="utf-8"?>
<sst xmlns="http://schemas.openxmlformats.org/spreadsheetml/2006/main" count="702" uniqueCount="228">
  <si>
    <t>Site</t>
  </si>
  <si>
    <t>Northing</t>
  </si>
  <si>
    <t>Easting</t>
  </si>
  <si>
    <t>Month Sampled</t>
  </si>
  <si>
    <t>Type of Sampling</t>
  </si>
  <si>
    <t>Site Summary Table</t>
  </si>
  <si>
    <t>Middle Fork American River Downstream of Ralston Afterbay</t>
  </si>
  <si>
    <t>Middle Fork American River from Middle Fork Interbay to Ralston Afterbay</t>
  </si>
  <si>
    <t>Middle Fork American River Upstream of  Middle Fork Interbay</t>
  </si>
  <si>
    <t>Rubicon River</t>
  </si>
  <si>
    <t>South Fork Long Canyon Creek</t>
  </si>
  <si>
    <t>Duncan Creek</t>
  </si>
  <si>
    <t>North Fork of the Middle Fork American River</t>
  </si>
  <si>
    <t>North Fork American River</t>
  </si>
  <si>
    <t>Site Description</t>
  </si>
  <si>
    <t>Jones and Stokes</t>
  </si>
  <si>
    <t>US Forest Service</t>
  </si>
  <si>
    <t>RW,TR</t>
  </si>
  <si>
    <t>TR</t>
  </si>
  <si>
    <t>October</t>
  </si>
  <si>
    <t>September</t>
  </si>
  <si>
    <t>August, October</t>
  </si>
  <si>
    <t>2000, 2001</t>
  </si>
  <si>
    <t>1999, 2000</t>
  </si>
  <si>
    <t>--</t>
  </si>
  <si>
    <t>GPS (UTM)</t>
  </si>
  <si>
    <t>PCWA</t>
  </si>
  <si>
    <t>Elevation (ft)</t>
  </si>
  <si>
    <t>River Mile</t>
  </si>
  <si>
    <t>Ralston</t>
  </si>
  <si>
    <t>Interbay</t>
  </si>
  <si>
    <t>French Meadows Reservoir</t>
  </si>
  <si>
    <t>Main Upstream Diversion</t>
  </si>
  <si>
    <t>Name</t>
  </si>
  <si>
    <t>Additional Upstream Diversions</t>
  </si>
  <si>
    <t>Hell Hole Reservoir</t>
  </si>
  <si>
    <t>NFLC Diversion / SFLC Diversion</t>
  </si>
  <si>
    <t>South Fork Long Canyon  Diversion</t>
  </si>
  <si>
    <t>Duncan Creek Diversion</t>
  </si>
  <si>
    <t>Distance from Diversion</t>
  </si>
  <si>
    <t>Distance from Closest Upstream Diversion (miles)</t>
  </si>
  <si>
    <t>BMI MF 4.8</t>
  </si>
  <si>
    <t>BMI MF14.1</t>
  </si>
  <si>
    <t>BMI MF14.3</t>
  </si>
  <si>
    <t>BMI MF19.1</t>
  </si>
  <si>
    <t>BMI MF20.9</t>
  </si>
  <si>
    <t>BMI MF23.6</t>
  </si>
  <si>
    <t>BMI MF24.2</t>
  </si>
  <si>
    <t>BMI MF26.0</t>
  </si>
  <si>
    <t>BMI MF26.2</t>
  </si>
  <si>
    <t>BMI MF 44.7</t>
  </si>
  <si>
    <t>BMI R.9</t>
  </si>
  <si>
    <t>BMI R3.5</t>
  </si>
  <si>
    <t>BMI R20.9</t>
  </si>
  <si>
    <t>BMI R25.7</t>
  </si>
  <si>
    <t>BMI SFLC2.3</t>
  </si>
  <si>
    <t>BMI SFLC2.2</t>
  </si>
  <si>
    <t>BMI SFLC4.2</t>
  </si>
  <si>
    <t>BMI D6.3</t>
  </si>
  <si>
    <t>BMI D9.0</t>
  </si>
  <si>
    <t>BMI D9.1</t>
  </si>
  <si>
    <t>BMI NFMF0.1</t>
  </si>
  <si>
    <t>BMI NFMF2.3</t>
  </si>
  <si>
    <t>BMI NF31.5</t>
  </si>
  <si>
    <t>Study Protocol</t>
  </si>
  <si>
    <t>SWAMP</t>
  </si>
  <si>
    <t>CSBP</t>
  </si>
  <si>
    <t>Reach</t>
  </si>
  <si>
    <t>Position</t>
  </si>
  <si>
    <t>RM</t>
  </si>
  <si>
    <t>Elev_m</t>
  </si>
  <si>
    <t>X_UTM10</t>
  </si>
  <si>
    <t>Y_UTM10</t>
  </si>
  <si>
    <t>1</t>
  </si>
  <si>
    <t>Lower</t>
  </si>
  <si>
    <t>MF14.3</t>
  </si>
  <si>
    <t>Upper</t>
  </si>
  <si>
    <t>MF15.0</t>
  </si>
  <si>
    <t>2</t>
  </si>
  <si>
    <t>MF20.9</t>
  </si>
  <si>
    <t>3</t>
  </si>
  <si>
    <t>MF23.6</t>
  </si>
  <si>
    <t>MF24.0</t>
  </si>
  <si>
    <t>4</t>
  </si>
  <si>
    <t>MF24.2</t>
  </si>
  <si>
    <t>MF21.5</t>
  </si>
  <si>
    <t>MF24.5</t>
  </si>
  <si>
    <t>5</t>
  </si>
  <si>
    <t>MF26.0</t>
  </si>
  <si>
    <t>MF26.2</t>
  </si>
  <si>
    <t>6</t>
  </si>
  <si>
    <t>Confluence</t>
  </si>
  <si>
    <t>NFMF0.1</t>
  </si>
  <si>
    <t>NFMF2.5</t>
  </si>
  <si>
    <t>NFMF2.65</t>
  </si>
  <si>
    <t>7</t>
  </si>
  <si>
    <t>R0.9</t>
  </si>
  <si>
    <t>R1.3</t>
  </si>
  <si>
    <t>Jones and Stokes Site Length and GPS Information</t>
  </si>
  <si>
    <t>Location</t>
  </si>
  <si>
    <t>easting</t>
  </si>
  <si>
    <t>northing</t>
  </si>
  <si>
    <t>Duncan</t>
  </si>
  <si>
    <t>D9.1</t>
  </si>
  <si>
    <t>D9.2</t>
  </si>
  <si>
    <t>SFLC</t>
  </si>
  <si>
    <t>SFLC2.2</t>
  </si>
  <si>
    <t>SFLC2.4</t>
  </si>
  <si>
    <t>USFS Site Length and GPS Information</t>
  </si>
  <si>
    <t>Alternate Site Names</t>
  </si>
  <si>
    <t>Reach 1</t>
  </si>
  <si>
    <t>Reach 2</t>
  </si>
  <si>
    <t>Reach 3</t>
  </si>
  <si>
    <t>Reach 4</t>
  </si>
  <si>
    <t>Reach 5</t>
  </si>
  <si>
    <t>Reach 7</t>
  </si>
  <si>
    <t>Reach 6</t>
  </si>
  <si>
    <t>Number of Transects</t>
  </si>
  <si>
    <t>Site Length (m)</t>
  </si>
  <si>
    <t>*</t>
  </si>
  <si>
    <t>241*</t>
  </si>
  <si>
    <t>Length in Miles</t>
  </si>
  <si>
    <t>Length in Meters</t>
  </si>
  <si>
    <t>Number of Samples</t>
  </si>
  <si>
    <t>Number Invertebrates Identified per Sample</t>
  </si>
  <si>
    <t xml:space="preserve">Middle Fork American River </t>
  </si>
  <si>
    <t>Middle Fork American River from French Meadows Reservoir to Interbay</t>
  </si>
  <si>
    <t>Middle Fork American River from Ralston Afterbay to confluence with Canyon Creek</t>
  </si>
  <si>
    <t>Middle Fork American River from confluence of Canyon Creek to confluence with North Fork American River</t>
  </si>
  <si>
    <t>Rubicon River from Hell Hole Reservoir to confluence with South Fork Rubicon River</t>
  </si>
  <si>
    <t>Rubicon River from confluence with South Fork Rubicon River to Ralston Afterbay</t>
  </si>
  <si>
    <t>Long Canyon Creek</t>
  </si>
  <si>
    <t>South Fork Long Canyon Creek upstream of Diversion</t>
  </si>
  <si>
    <t>South Fork Long Canyon Creek from Diversion to confluence with Long Canyon Creek</t>
  </si>
  <si>
    <t>Other Tributaries</t>
  </si>
  <si>
    <t>Study Reach</t>
  </si>
  <si>
    <t>Bypass Reaches</t>
  </si>
  <si>
    <t>Peaking Reach</t>
  </si>
  <si>
    <t>Comparison Reach</t>
  </si>
  <si>
    <t>Long-Term Agency Sampling Sites</t>
  </si>
  <si>
    <t>Duncan Creek upstream of Diversion</t>
  </si>
  <si>
    <t></t>
  </si>
  <si>
    <t>Duncan Creek from Diversion to confluence with Middle Fork American River</t>
  </si>
  <si>
    <r>
      <t>Area Sampled ft</t>
    </r>
    <r>
      <rPr>
        <b/>
        <vertAlign val="superscript"/>
        <sz val="10"/>
        <rFont val="Arial"/>
        <family val="2"/>
      </rPr>
      <t>2</t>
    </r>
  </si>
  <si>
    <t>Method of Sampling</t>
  </si>
  <si>
    <t>Number of Locations (River Mile)</t>
  </si>
  <si>
    <t>Drift</t>
  </si>
  <si>
    <t>1 (D9.0)</t>
  </si>
  <si>
    <t>1 (D6.3)</t>
  </si>
  <si>
    <t>1 (MF44.7)</t>
  </si>
  <si>
    <t>1 (MF26.0)</t>
  </si>
  <si>
    <t>1 (MF26.2)</t>
  </si>
  <si>
    <t>2 (MF14.1 and MF19.1)</t>
  </si>
  <si>
    <t>1 (MF4.8)</t>
  </si>
  <si>
    <t>1 (R25.7)</t>
  </si>
  <si>
    <t>1 (R0.9)</t>
  </si>
  <si>
    <t>2 (R20.9 and R1.2)</t>
  </si>
  <si>
    <t>1 (NFMF2.3)</t>
  </si>
  <si>
    <t>1 (NF31.5)</t>
  </si>
  <si>
    <r>
      <t>1</t>
    </r>
    <r>
      <rPr>
        <vertAlign val="superscript"/>
        <sz val="8"/>
        <rFont val="Arial"/>
        <family val="2"/>
      </rPr>
      <t>a</t>
    </r>
    <r>
      <rPr>
        <sz val="8"/>
        <rFont val="Arial"/>
        <family val="0"/>
      </rPr>
      <t xml:space="preserve"> (MF26.2)</t>
    </r>
  </si>
  <si>
    <r>
      <t>2</t>
    </r>
    <r>
      <rPr>
        <vertAlign val="superscript"/>
        <sz val="8"/>
        <rFont val="Arial"/>
        <family val="2"/>
      </rPr>
      <t>a</t>
    </r>
    <r>
      <rPr>
        <sz val="8"/>
        <rFont val="Arial"/>
        <family val="0"/>
      </rPr>
      <t xml:space="preserve"> (MF14.1 and MF19.1)</t>
    </r>
  </si>
  <si>
    <r>
      <t>4</t>
    </r>
    <r>
      <rPr>
        <vertAlign val="superscript"/>
        <sz val="8"/>
        <rFont val="Arial"/>
        <family val="2"/>
      </rPr>
      <t>b</t>
    </r>
    <r>
      <rPr>
        <sz val="8"/>
        <rFont val="Arial"/>
        <family val="0"/>
      </rPr>
      <t xml:space="preserve"> (MF14.3, MF20.9, MF23.6 and MF24.2)</t>
    </r>
  </si>
  <si>
    <r>
      <t>2</t>
    </r>
    <r>
      <rPr>
        <vertAlign val="superscript"/>
        <sz val="8"/>
        <rFont val="Arial"/>
        <family val="2"/>
      </rPr>
      <t>a</t>
    </r>
    <r>
      <rPr>
        <sz val="8"/>
        <rFont val="Arial"/>
        <family val="0"/>
      </rPr>
      <t xml:space="preserve"> (R20.9 and R3.5)</t>
    </r>
  </si>
  <si>
    <r>
      <t>1</t>
    </r>
    <r>
      <rPr>
        <vertAlign val="superscript"/>
        <sz val="8"/>
        <rFont val="Arial"/>
        <family val="2"/>
      </rPr>
      <t>c</t>
    </r>
    <r>
      <rPr>
        <sz val="8"/>
        <rFont val="Arial"/>
        <family val="0"/>
      </rPr>
      <t xml:space="preserve"> (SFLC4.2)</t>
    </r>
  </si>
  <si>
    <r>
      <t>1</t>
    </r>
    <r>
      <rPr>
        <vertAlign val="superscript"/>
        <sz val="8"/>
        <rFont val="Arial"/>
        <family val="2"/>
      </rPr>
      <t>c</t>
    </r>
    <r>
      <rPr>
        <sz val="8"/>
        <rFont val="Arial"/>
        <family val="0"/>
      </rPr>
      <t xml:space="preserve"> (SFLC2.3)</t>
    </r>
  </si>
  <si>
    <r>
      <t>1</t>
    </r>
    <r>
      <rPr>
        <vertAlign val="superscript"/>
        <sz val="8"/>
        <rFont val="Arial"/>
        <family val="2"/>
      </rPr>
      <t>a</t>
    </r>
    <r>
      <rPr>
        <sz val="8"/>
        <rFont val="Arial"/>
        <family val="0"/>
      </rPr>
      <t xml:space="preserve"> (NFMF2.3)</t>
    </r>
  </si>
  <si>
    <r>
      <t>1</t>
    </r>
    <r>
      <rPr>
        <vertAlign val="superscript"/>
        <sz val="8"/>
        <rFont val="Arial"/>
        <family val="2"/>
      </rPr>
      <t>d</t>
    </r>
    <r>
      <rPr>
        <sz val="8"/>
        <rFont val="Arial"/>
        <family val="0"/>
      </rPr>
      <t xml:space="preserve"> (NFMF0.1 and NFMF2.3)</t>
    </r>
  </si>
  <si>
    <r>
      <t>1</t>
    </r>
    <r>
      <rPr>
        <vertAlign val="superscript"/>
        <sz val="8"/>
        <rFont val="Arial"/>
        <family val="2"/>
      </rPr>
      <t>e</t>
    </r>
    <r>
      <rPr>
        <sz val="8"/>
        <rFont val="Arial"/>
        <family val="0"/>
      </rPr>
      <t xml:space="preserve"> (NF31.3 and NF31.5)</t>
    </r>
  </si>
  <si>
    <t>Protocol</t>
  </si>
  <si>
    <t>Years Sampled</t>
  </si>
  <si>
    <t>2001, 2002, 2004, 2005, 2006, 2007</t>
  </si>
  <si>
    <t>Affective Diversion</t>
  </si>
  <si>
    <t>No Upstream Diversion</t>
  </si>
  <si>
    <t>Distance Downstream of Benthic Macroincertebrate Study Sites from Affective Diversions</t>
  </si>
  <si>
    <t>Distance from Diversion (miles)</t>
  </si>
  <si>
    <t>BMI R0.9</t>
  </si>
  <si>
    <t>2000, 2001, 2002, 2003</t>
  </si>
  <si>
    <t>2002, 2003</t>
  </si>
  <si>
    <t>July, August</t>
  </si>
  <si>
    <t>BMI MF24.4</t>
  </si>
  <si>
    <t>BMI D4.5</t>
  </si>
  <si>
    <t>BMI NFMF0.1 and 2.3</t>
  </si>
  <si>
    <t>Bypass Reach</t>
  </si>
  <si>
    <r>
      <t>1</t>
    </r>
    <r>
      <rPr>
        <sz val="6"/>
        <rFont val="Arial"/>
        <family val="2"/>
      </rPr>
      <t>SWAMP: Surface Water Ambient Monitoring Program</t>
    </r>
  </si>
  <si>
    <r>
      <t>3</t>
    </r>
    <r>
      <rPr>
        <sz val="6"/>
        <rFont val="Arial"/>
        <family val="2"/>
      </rPr>
      <t>TRC: Targeted riffle composite benthos sampling</t>
    </r>
  </si>
  <si>
    <t>2001, 2002, 2004, 2005, 2006</t>
  </si>
  <si>
    <r>
      <t>Table  AQ 3-3.  Long-term Benthic Macroinvertebrate Sampling Site Locations in Duncan Creek and South Fork Long Canyon Creek</t>
    </r>
    <r>
      <rPr>
        <b/>
        <vertAlign val="superscript"/>
        <sz val="10"/>
        <rFont val="Arial"/>
        <family val="2"/>
      </rPr>
      <t>1</t>
    </r>
    <r>
      <rPr>
        <b/>
        <sz val="10"/>
        <rFont val="Arial"/>
        <family val="2"/>
      </rPr>
      <t>.</t>
    </r>
  </si>
  <si>
    <r>
      <t>2</t>
    </r>
    <r>
      <rPr>
        <sz val="6"/>
        <rFont val="Arial"/>
        <family val="0"/>
      </rPr>
      <t>SWAMP: Surface Water Ambient Monitoring Program</t>
    </r>
  </si>
  <si>
    <t>SWAMP TRC</t>
  </si>
  <si>
    <t>RASMP
Transects</t>
  </si>
  <si>
    <t>Reach 1 (1, 3, 7)</t>
  </si>
  <si>
    <t>Reach 3 (16, 19a)</t>
  </si>
  <si>
    <t>Reach 4 (20, 23)</t>
  </si>
  <si>
    <t>Reach 2 (9, 11, 13)</t>
  </si>
  <si>
    <t>Reach 5 (25, 27, 29)</t>
  </si>
  <si>
    <t>Reach 7 (36, 40, 43)</t>
  </si>
  <si>
    <t>Reach 6 (31, 33, 35)</t>
  </si>
  <si>
    <t>Table  AQ 3-1.  Benthic Macroinvertebrate 2007 Sampling Site Locations.</t>
  </si>
  <si>
    <t>TRC</t>
  </si>
  <si>
    <t>Historical and 
2007 BMI
Sampling Site</t>
  </si>
  <si>
    <t>2007
Sampling
Month</t>
  </si>
  <si>
    <t>2007 
Study Site
Name</t>
  </si>
  <si>
    <t>RASMP
Sampling
Years</t>
  </si>
  <si>
    <r>
      <t>Sampling Protocol
(SWAMP</t>
    </r>
    <r>
      <rPr>
        <b/>
        <vertAlign val="superscript"/>
        <sz val="9"/>
        <rFont val="Arial"/>
        <family val="2"/>
      </rPr>
      <t>1</t>
    </r>
    <r>
      <rPr>
        <b/>
        <sz val="9"/>
        <rFont val="Arial"/>
        <family val="2"/>
      </rPr>
      <t>, CSBP</t>
    </r>
    <r>
      <rPr>
        <b/>
        <vertAlign val="superscript"/>
        <sz val="9"/>
        <rFont val="Arial"/>
        <family val="2"/>
      </rPr>
      <t>2</t>
    </r>
    <r>
      <rPr>
        <b/>
        <sz val="9"/>
        <rFont val="Arial"/>
        <family val="2"/>
      </rPr>
      <t>)</t>
    </r>
  </si>
  <si>
    <t>2007 Sampling Month</t>
  </si>
  <si>
    <r>
      <t>2</t>
    </r>
    <r>
      <rPr>
        <sz val="6"/>
        <rFont val="Arial"/>
        <family val="2"/>
      </rPr>
      <t>CSBP: California Stream Bioassessment Procedure</t>
    </r>
  </si>
  <si>
    <r>
      <t>2</t>
    </r>
    <r>
      <rPr>
        <sz val="6"/>
        <rFont val="Arial"/>
        <family val="2"/>
      </rPr>
      <t>The Ralston Afterbay Sediment Management Project and the 2007 sampling at these sites used the California Stream Bioassessment Procedure (CSBP) sampling protocols.</t>
    </r>
  </si>
  <si>
    <t>Historical Year Sampled</t>
  </si>
  <si>
    <r>
      <t>1</t>
    </r>
    <r>
      <rPr>
        <sz val="6"/>
        <rFont val="Arial"/>
        <family val="2"/>
      </rPr>
      <t>The California Stream Bioassessment Procedure (CSBP) approach was used historically to collect data by the USDA-FS.</t>
    </r>
  </si>
  <si>
    <r>
      <t>2007 Sampling Type</t>
    </r>
    <r>
      <rPr>
        <b/>
        <vertAlign val="superscript"/>
        <sz val="9"/>
        <rFont val="Arial"/>
        <family val="2"/>
      </rPr>
      <t>2,3</t>
    </r>
  </si>
  <si>
    <t>no long-term sampling</t>
  </si>
  <si>
    <t>Middle Fork American River from French Meadows Reservoir to Middle Fork Interbay</t>
  </si>
  <si>
    <t>Sampling Design</t>
  </si>
  <si>
    <t>Longitudinal Trends</t>
  </si>
  <si>
    <t>Peaking Reach Comparisons</t>
  </si>
  <si>
    <t>Above and Below Diversions</t>
  </si>
  <si>
    <t>Bypass Reaches Below Large Reservoirs</t>
  </si>
  <si>
    <t>Long-term BMI Sampling</t>
  </si>
  <si>
    <t>Unimpaired Comparisons</t>
  </si>
  <si>
    <r>
      <t xml:space="preserve">Table  AQ 3-2.  Long-term Benthic Macroinvertebrate Sampling Site Locations Associated with the Ralston Afterbay Sediment Management Project (RASMP) </t>
    </r>
    <r>
      <rPr>
        <b/>
        <vertAlign val="superscript"/>
        <sz val="10"/>
        <rFont val="Arial"/>
        <family val="2"/>
      </rPr>
      <t>1,2</t>
    </r>
    <r>
      <rPr>
        <b/>
        <sz val="10"/>
        <rFont val="Arial"/>
        <family val="2"/>
      </rPr>
      <t>.</t>
    </r>
  </si>
  <si>
    <r>
      <t>1</t>
    </r>
    <r>
      <rPr>
        <sz val="6"/>
        <rFont val="Arial"/>
        <family val="2"/>
      </rPr>
      <t>Prior to 2007, this site was sampled as part of the Ralston Afterbay Sediment Management Project (RASMP) (PCWA 2007b).  The same location was sampled in 2007 as part of this study.</t>
    </r>
  </si>
  <si>
    <t>TRC, RWB</t>
  </si>
  <si>
    <r>
      <t>Sampling Type 
(TRC</t>
    </r>
    <r>
      <rPr>
        <b/>
        <vertAlign val="superscript"/>
        <sz val="9"/>
        <rFont val="Arial"/>
        <family val="2"/>
      </rPr>
      <t>3</t>
    </r>
    <r>
      <rPr>
        <b/>
        <sz val="9"/>
        <rFont val="Arial"/>
        <family val="2"/>
      </rPr>
      <t>, RWB</t>
    </r>
    <r>
      <rPr>
        <b/>
        <vertAlign val="superscript"/>
        <sz val="9"/>
        <rFont val="Arial"/>
        <family val="2"/>
      </rPr>
      <t>4</t>
    </r>
    <r>
      <rPr>
        <b/>
        <sz val="9"/>
        <rFont val="Arial"/>
        <family val="2"/>
      </rPr>
      <t>)</t>
    </r>
  </si>
  <si>
    <r>
      <t>4</t>
    </r>
    <r>
      <rPr>
        <sz val="6"/>
        <rFont val="Arial"/>
        <family val="2"/>
      </rPr>
      <t>RWB: Reachwide benthos sampling</t>
    </r>
  </si>
  <si>
    <t>Elevation
(feet)</t>
  </si>
  <si>
    <r>
      <t>Average August Temperature
(</t>
    </r>
    <r>
      <rPr>
        <b/>
        <vertAlign val="superscript"/>
        <sz val="9"/>
        <rFont val="Arial"/>
        <family val="2"/>
      </rPr>
      <t>o</t>
    </r>
    <r>
      <rPr>
        <b/>
        <sz val="9"/>
        <rFont val="Arial"/>
        <family val="2"/>
      </rPr>
      <t>F)</t>
    </r>
  </si>
  <si>
    <t>BMI NF31.3</t>
  </si>
  <si>
    <t>BMI MF44.7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</si>
</sst>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409]mmmm\ d\,\ yyyy;@"/>
    <numFmt numFmtId="166" formatCode="0.0"/>
    <numFmt numFmtId="167" formatCode="0.000000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17">
    <font>
      <sz val="10"/>
      <name val="Arial"/>
      <family val="0"/>
    </font>
    <font>
      <b/>
      <sz val="10"/>
      <name val="Arial"/>
      <family val="2"/>
    </font>
    <font>
      <b/>
      <sz val="9"/>
      <name val="Arial"/>
      <family val="2"/>
    </font>
    <font>
      <sz val="9"/>
      <name val="Arial"/>
      <family val="2"/>
    </font>
    <font>
      <u val="single"/>
      <sz val="10"/>
      <color indexed="36"/>
      <name val="Arial"/>
      <family val="0"/>
    </font>
    <font>
      <u val="single"/>
      <sz val="10"/>
      <color indexed="12"/>
      <name val="Arial"/>
      <family val="0"/>
    </font>
    <font>
      <sz val="8"/>
      <name val="Tahoma"/>
      <family val="0"/>
    </font>
    <font>
      <b/>
      <sz val="8"/>
      <name val="Tahoma"/>
      <family val="0"/>
    </font>
    <font>
      <sz val="8"/>
      <name val="Arial"/>
      <family val="2"/>
    </font>
    <font>
      <b/>
      <sz val="8"/>
      <name val="Arial"/>
      <family val="2"/>
    </font>
    <font>
      <b/>
      <sz val="8"/>
      <name val="Arial Bold"/>
      <family val="0"/>
    </font>
    <font>
      <sz val="8"/>
      <name val="Wingdings 2"/>
      <family val="1"/>
    </font>
    <font>
      <vertAlign val="superscript"/>
      <sz val="8"/>
      <name val="Arial"/>
      <family val="2"/>
    </font>
    <font>
      <b/>
      <vertAlign val="superscript"/>
      <sz val="10"/>
      <name val="Arial"/>
      <family val="2"/>
    </font>
    <font>
      <sz val="6"/>
      <name val="Arial"/>
      <family val="2"/>
    </font>
    <font>
      <b/>
      <vertAlign val="superscript"/>
      <sz val="9"/>
      <name val="Arial"/>
      <family val="2"/>
    </font>
    <font>
      <b/>
      <sz val="9"/>
      <name val="Arial Bold"/>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style="mediu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style="thin"/>
    </border>
    <border>
      <left style="thin"/>
      <right>
        <color indexed="63"/>
      </right>
      <top style="thin"/>
      <bottom>
        <color indexed="63"/>
      </bottom>
    </border>
    <border>
      <left style="thin"/>
      <right style="thin"/>
      <top style="thin"/>
      <bottom style="mediu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Alignment="1">
      <alignment/>
    </xf>
    <xf numFmtId="0" fontId="2" fillId="2" borderId="1"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ill="1" applyAlignment="1">
      <alignment/>
    </xf>
    <xf numFmtId="0" fontId="2" fillId="0" borderId="1" xfId="0" applyFont="1" applyFill="1" applyBorder="1" applyAlignment="1">
      <alignment horizontal="left" vertical="center"/>
    </xf>
    <xf numFmtId="0" fontId="2" fillId="0" borderId="3"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3" fillId="2"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0" xfId="0" applyFont="1" applyAlignment="1">
      <alignment/>
    </xf>
    <xf numFmtId="0" fontId="3" fillId="0" borderId="3" xfId="0" applyFont="1" applyBorder="1" applyAlignment="1">
      <alignment/>
    </xf>
    <xf numFmtId="0" fontId="2" fillId="0" borderId="3" xfId="0" applyFont="1" applyFill="1" applyBorder="1" applyAlignment="1" quotePrefix="1">
      <alignment horizontal="center" vertical="center"/>
    </xf>
    <xf numFmtId="0" fontId="3" fillId="3" borderId="3" xfId="0" applyFont="1" applyFill="1" applyBorder="1" applyAlignment="1">
      <alignment horizontal="left" vertical="center"/>
    </xf>
    <xf numFmtId="0" fontId="0" fillId="3" borderId="0" xfId="0" applyFill="1" applyAlignment="1">
      <alignment/>
    </xf>
    <xf numFmtId="1" fontId="0" fillId="0" borderId="1" xfId="0" applyNumberFormat="1" applyBorder="1" applyAlignment="1">
      <alignment/>
    </xf>
    <xf numFmtId="0" fontId="3" fillId="2" borderId="3" xfId="0" applyFont="1" applyFill="1" applyBorder="1" applyAlignment="1">
      <alignment vertical="center" wrapText="1"/>
    </xf>
    <xf numFmtId="0" fontId="3" fillId="2" borderId="3" xfId="0" applyFont="1" applyFill="1" applyBorder="1" applyAlignment="1">
      <alignment vertical="center"/>
    </xf>
    <xf numFmtId="1"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1" fontId="0" fillId="0" borderId="3" xfId="0" applyNumberFormat="1" applyFont="1" applyBorder="1" applyAlignment="1">
      <alignment/>
    </xf>
    <xf numFmtId="1" fontId="0" fillId="0" borderId="4" xfId="0" applyNumberFormat="1" applyFont="1" applyBorder="1" applyAlignment="1">
      <alignment/>
    </xf>
    <xf numFmtId="0" fontId="3" fillId="0" borderId="3" xfId="0" applyFont="1" applyFill="1" applyBorder="1" applyAlignment="1">
      <alignment vertical="center"/>
    </xf>
    <xf numFmtId="1" fontId="0" fillId="0" borderId="0" xfId="0" applyNumberFormat="1" applyFont="1" applyFill="1" applyAlignment="1">
      <alignment/>
    </xf>
    <xf numFmtId="0" fontId="0" fillId="0" borderId="3" xfId="0" applyFont="1" applyFill="1" applyBorder="1" applyAlignment="1">
      <alignment vertical="center"/>
    </xf>
    <xf numFmtId="1" fontId="0" fillId="0" borderId="1" xfId="0" applyNumberFormat="1" applyFont="1" applyFill="1" applyBorder="1" applyAlignment="1">
      <alignment vertical="center"/>
    </xf>
    <xf numFmtId="1" fontId="0" fillId="0" borderId="5" xfId="0" applyNumberFormat="1" applyFont="1" applyBorder="1" applyAlignment="1">
      <alignment vertical="center"/>
    </xf>
    <xf numFmtId="1" fontId="0" fillId="0" borderId="6" xfId="0" applyNumberFormat="1" applyFont="1" applyBorder="1" applyAlignment="1">
      <alignment vertical="center"/>
    </xf>
    <xf numFmtId="1" fontId="0" fillId="0" borderId="7" xfId="0" applyNumberFormat="1" applyFont="1" applyBorder="1" applyAlignment="1">
      <alignment vertical="center"/>
    </xf>
    <xf numFmtId="1" fontId="0" fillId="0" borderId="1" xfId="0" applyNumberFormat="1" applyFont="1" applyBorder="1" applyAlignment="1">
      <alignment vertical="center"/>
    </xf>
    <xf numFmtId="1" fontId="0" fillId="0" borderId="6" xfId="0" applyNumberFormat="1" applyFont="1" applyFill="1" applyBorder="1" applyAlignment="1">
      <alignment vertical="center"/>
    </xf>
    <xf numFmtId="0" fontId="3" fillId="0" borderId="4" xfId="0" applyFont="1" applyFill="1" applyBorder="1" applyAlignment="1">
      <alignment vertical="center"/>
    </xf>
    <xf numFmtId="1" fontId="0" fillId="0" borderId="1" xfId="0" applyNumberFormat="1" applyFont="1" applyFill="1" applyBorder="1" applyAlignment="1">
      <alignment/>
    </xf>
    <xf numFmtId="0" fontId="3" fillId="0" borderId="4" xfId="0" applyFont="1" applyFill="1" applyBorder="1" applyAlignment="1">
      <alignment vertical="center" wrapText="1"/>
    </xf>
    <xf numFmtId="1" fontId="0" fillId="0" borderId="1" xfId="0" applyNumberFormat="1" applyFont="1" applyFill="1" applyBorder="1" applyAlignment="1">
      <alignment/>
    </xf>
    <xf numFmtId="0" fontId="0" fillId="0" borderId="8" xfId="0" applyFont="1" applyFill="1" applyBorder="1" applyAlignment="1">
      <alignment/>
    </xf>
    <xf numFmtId="0" fontId="2" fillId="0" borderId="9" xfId="0" applyFont="1" applyFill="1" applyBorder="1" applyAlignment="1">
      <alignment horizontal="left" vertical="center"/>
    </xf>
    <xf numFmtId="0" fontId="1" fillId="0" borderId="10" xfId="0" applyFont="1" applyBorder="1" applyAlignment="1">
      <alignment/>
    </xf>
    <xf numFmtId="0" fontId="1" fillId="0" borderId="6" xfId="0" applyFont="1" applyBorder="1" applyAlignment="1">
      <alignment/>
    </xf>
    <xf numFmtId="0" fontId="3" fillId="0" borderId="9"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 xfId="0" applyFont="1" applyFill="1" applyBorder="1" applyAlignment="1">
      <alignment horizontal="right" vertical="center" wrapText="1"/>
    </xf>
    <xf numFmtId="0" fontId="3" fillId="0" borderId="11" xfId="0" applyFont="1" applyFill="1" applyBorder="1" applyAlignment="1">
      <alignment horizontal="right" vertical="center"/>
    </xf>
    <xf numFmtId="0" fontId="3" fillId="0" borderId="1" xfId="0" applyFont="1" applyBorder="1" applyAlignment="1">
      <alignment/>
    </xf>
    <xf numFmtId="0" fontId="3" fillId="0" borderId="1" xfId="0" applyFont="1" applyBorder="1" applyAlignment="1" quotePrefix="1">
      <alignment horizontal="center"/>
    </xf>
    <xf numFmtId="0" fontId="3" fillId="0" borderId="1" xfId="0" applyFont="1" applyBorder="1" applyAlignment="1">
      <alignment horizontal="left"/>
    </xf>
    <xf numFmtId="166" fontId="0" fillId="0" borderId="0" xfId="0" applyNumberFormat="1" applyAlignment="1">
      <alignment/>
    </xf>
    <xf numFmtId="1" fontId="0" fillId="0" borderId="0" xfId="0" applyNumberFormat="1" applyBorder="1" applyAlignment="1">
      <alignment/>
    </xf>
    <xf numFmtId="0" fontId="2" fillId="0" borderId="1" xfId="0" applyFont="1" applyFill="1" applyBorder="1" applyAlignment="1">
      <alignment/>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1" fontId="0" fillId="0" borderId="6" xfId="0" applyNumberFormat="1" applyBorder="1" applyAlignment="1">
      <alignment/>
    </xf>
    <xf numFmtId="0" fontId="0" fillId="0" borderId="6" xfId="0" applyBorder="1" applyAlignment="1">
      <alignment/>
    </xf>
    <xf numFmtId="0" fontId="0" fillId="0" borderId="1" xfId="0" applyBorder="1" applyAlignment="1">
      <alignment/>
    </xf>
    <xf numFmtId="1" fontId="1" fillId="0" borderId="14"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5" xfId="0" applyNumberFormat="1" applyFont="1" applyFill="1" applyBorder="1" applyAlignment="1">
      <alignment horizontal="center"/>
    </xf>
    <xf numFmtId="1" fontId="1" fillId="0" borderId="16" xfId="0" applyNumberFormat="1" applyFont="1" applyBorder="1" applyAlignment="1">
      <alignment horizontal="center"/>
    </xf>
    <xf numFmtId="167" fontId="1" fillId="0" borderId="16" xfId="0" applyNumberFormat="1" applyFont="1" applyBorder="1" applyAlignment="1">
      <alignment horizontal="center"/>
    </xf>
    <xf numFmtId="1" fontId="0" fillId="0" borderId="16" xfId="0" applyNumberFormat="1" applyFill="1" applyBorder="1" applyAlignment="1">
      <alignment/>
    </xf>
    <xf numFmtId="1" fontId="0" fillId="0" borderId="17" xfId="0" applyNumberFormat="1" applyFill="1" applyBorder="1" applyAlignment="1">
      <alignment/>
    </xf>
    <xf numFmtId="2" fontId="0" fillId="0" borderId="0" xfId="0" applyNumberFormat="1" applyFill="1" applyBorder="1" applyAlignment="1">
      <alignment/>
    </xf>
    <xf numFmtId="2" fontId="0" fillId="0" borderId="0" xfId="0" applyNumberFormat="1" applyAlignment="1">
      <alignment/>
    </xf>
    <xf numFmtId="2" fontId="0" fillId="0" borderId="0" xfId="0" applyNumberFormat="1" applyBorder="1" applyAlignment="1">
      <alignment/>
    </xf>
    <xf numFmtId="166" fontId="0" fillId="2" borderId="3" xfId="0" applyNumberFormat="1" applyFill="1" applyBorder="1" applyAlignment="1">
      <alignment/>
    </xf>
    <xf numFmtId="0" fontId="0" fillId="2" borderId="3" xfId="0" applyFill="1" applyBorder="1" applyAlignment="1">
      <alignment/>
    </xf>
    <xf numFmtId="0" fontId="0" fillId="2" borderId="4" xfId="0" applyFill="1" applyBorder="1" applyAlignment="1">
      <alignment/>
    </xf>
    <xf numFmtId="166" fontId="0" fillId="0" borderId="1" xfId="0" applyNumberFormat="1" applyFill="1" applyBorder="1" applyAlignment="1">
      <alignment/>
    </xf>
    <xf numFmtId="0" fontId="0" fillId="0" borderId="1" xfId="0" applyFill="1" applyBorder="1" applyAlignment="1">
      <alignment/>
    </xf>
    <xf numFmtId="0" fontId="3" fillId="0" borderId="1" xfId="0" applyFont="1" applyFill="1" applyBorder="1" applyAlignment="1">
      <alignment vertical="center"/>
    </xf>
    <xf numFmtId="0" fontId="0" fillId="3" borderId="1" xfId="0" applyFill="1" applyBorder="1" applyAlignment="1">
      <alignment/>
    </xf>
    <xf numFmtId="0" fontId="3" fillId="0" borderId="1" xfId="0" applyFont="1" applyBorder="1" applyAlignment="1">
      <alignment/>
    </xf>
    <xf numFmtId="0" fontId="2" fillId="3" borderId="3" xfId="0" applyFont="1" applyFill="1" applyBorder="1" applyAlignment="1">
      <alignment horizontal="left" vertical="center"/>
    </xf>
    <xf numFmtId="0" fontId="1" fillId="3" borderId="0" xfId="0" applyFont="1" applyFill="1" applyAlignment="1">
      <alignment/>
    </xf>
    <xf numFmtId="0" fontId="0" fillId="0" borderId="1" xfId="0" applyBorder="1" applyAlignment="1" quotePrefix="1">
      <alignment horizontal="center"/>
    </xf>
    <xf numFmtId="1" fontId="0" fillId="0" borderId="1" xfId="0" applyNumberFormat="1" applyFill="1" applyBorder="1" applyAlignment="1">
      <alignment/>
    </xf>
    <xf numFmtId="0" fontId="0" fillId="0" borderId="6" xfId="0" applyBorder="1" applyAlignment="1" quotePrefix="1">
      <alignment horizontal="center"/>
    </xf>
    <xf numFmtId="0" fontId="0" fillId="3" borderId="2" xfId="0" applyFill="1" applyBorder="1" applyAlignment="1">
      <alignment/>
    </xf>
    <xf numFmtId="0" fontId="0" fillId="3" borderId="4" xfId="0" applyFill="1" applyBorder="1" applyAlignment="1">
      <alignment/>
    </xf>
    <xf numFmtId="1" fontId="0" fillId="2" borderId="4" xfId="0" applyNumberFormat="1" applyFill="1" applyBorder="1" applyAlignment="1">
      <alignment/>
    </xf>
    <xf numFmtId="0" fontId="10" fillId="0" borderId="1" xfId="0" applyFont="1" applyBorder="1" applyAlignment="1">
      <alignment vertical="center" wrapText="1"/>
    </xf>
    <xf numFmtId="0" fontId="10" fillId="0" borderId="1" xfId="0" applyFont="1" applyBorder="1" applyAlignment="1">
      <alignment horizontal="center" textRotation="90" wrapText="1"/>
    </xf>
    <xf numFmtId="0" fontId="0" fillId="3" borderId="3" xfId="0" applyFill="1" applyBorder="1" applyAlignment="1">
      <alignment/>
    </xf>
    <xf numFmtId="0" fontId="10" fillId="0" borderId="1" xfId="0" applyFont="1" applyFill="1" applyBorder="1" applyAlignment="1">
      <alignment horizontal="center" textRotation="90" wrapText="1"/>
    </xf>
    <xf numFmtId="0" fontId="9" fillId="2" borderId="18" xfId="0" applyFont="1" applyFill="1" applyBorder="1" applyAlignment="1">
      <alignment wrapText="1"/>
    </xf>
    <xf numFmtId="0" fontId="0" fillId="2" borderId="0" xfId="0" applyFill="1" applyAlignment="1">
      <alignment/>
    </xf>
    <xf numFmtId="0" fontId="8" fillId="2" borderId="0" xfId="0" applyFont="1" applyFill="1" applyAlignment="1">
      <alignment/>
    </xf>
    <xf numFmtId="0" fontId="8" fillId="2" borderId="0" xfId="0" applyFont="1" applyFill="1" applyAlignment="1">
      <alignment horizontal="center" vertical="center"/>
    </xf>
    <xf numFmtId="0" fontId="0" fillId="2" borderId="8" xfId="0" applyFill="1" applyBorder="1" applyAlignment="1">
      <alignment/>
    </xf>
    <xf numFmtId="0" fontId="8" fillId="0" borderId="1" xfId="0" applyFont="1" applyBorder="1" applyAlignment="1">
      <alignment horizontal="center" vertical="center" wrapText="1"/>
    </xf>
    <xf numFmtId="0" fontId="8" fillId="0" borderId="1" xfId="0" applyFont="1" applyBorder="1" applyAlignment="1">
      <alignment horizontal="right" vertical="center"/>
    </xf>
    <xf numFmtId="0" fontId="8" fillId="0" borderId="19" xfId="0" applyFont="1" applyBorder="1" applyAlignment="1">
      <alignment horizontal="right" vertical="center"/>
    </xf>
    <xf numFmtId="0" fontId="8" fillId="0" borderId="6" xfId="0" applyFont="1" applyBorder="1" applyAlignment="1">
      <alignment horizontal="right" vertical="center"/>
    </xf>
    <xf numFmtId="0" fontId="9" fillId="2" borderId="11" xfId="0" applyFont="1" applyFill="1" applyBorder="1" applyAlignment="1">
      <alignment wrapText="1"/>
    </xf>
    <xf numFmtId="0" fontId="0" fillId="2" borderId="0" xfId="0" applyFill="1" applyAlignment="1">
      <alignment horizontal="center" vertical="center"/>
    </xf>
    <xf numFmtId="0" fontId="8" fillId="2" borderId="0" xfId="0" applyFont="1" applyFill="1" applyAlignment="1">
      <alignment horizontal="left" vertical="center"/>
    </xf>
    <xf numFmtId="0" fontId="8" fillId="2" borderId="8" xfId="0" applyFont="1" applyFill="1" applyBorder="1" applyAlignment="1">
      <alignment horizontal="right" vertical="center"/>
    </xf>
    <xf numFmtId="0" fontId="8" fillId="0" borderId="6" xfId="0" applyFont="1" applyBorder="1" applyAlignment="1">
      <alignment horizontal="left" vertical="center"/>
    </xf>
    <xf numFmtId="0" fontId="8" fillId="0" borderId="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9" xfId="0" applyFont="1" applyBorder="1" applyAlignment="1">
      <alignment horizontal="left" vertical="center"/>
    </xf>
    <xf numFmtId="0" fontId="8" fillId="0" borderId="19" xfId="0" applyFont="1" applyBorder="1" applyAlignment="1">
      <alignment horizontal="center" vertical="center"/>
    </xf>
    <xf numFmtId="0" fontId="11" fillId="2" borderId="0" xfId="0" applyFont="1" applyFill="1" applyBorder="1" applyAlignment="1">
      <alignment horizontal="center" vertical="center" wrapText="1"/>
    </xf>
    <xf numFmtId="0" fontId="8" fillId="0" borderId="0" xfId="0" applyFont="1" applyAlignment="1">
      <alignment/>
    </xf>
    <xf numFmtId="0" fontId="8" fillId="0" borderId="0" xfId="0" applyFont="1" applyAlignment="1">
      <alignment horizontal="center" vertical="center"/>
    </xf>
    <xf numFmtId="0" fontId="11" fillId="0" borderId="1" xfId="0" applyFont="1" applyFill="1" applyBorder="1" applyAlignment="1">
      <alignment horizontal="center" vertical="center" wrapText="1"/>
    </xf>
    <xf numFmtId="0" fontId="9" fillId="2" borderId="0" xfId="0" applyFont="1" applyFill="1" applyBorder="1" applyAlignment="1">
      <alignment wrapText="1"/>
    </xf>
    <xf numFmtId="0" fontId="3" fillId="0" borderId="3" xfId="0" applyFont="1" applyFill="1" applyBorder="1" applyAlignment="1" quotePrefix="1">
      <alignment horizontal="left" vertical="center"/>
    </xf>
    <xf numFmtId="0" fontId="2"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0" borderId="1" xfId="0" applyFont="1" applyFill="1" applyBorder="1" applyAlignment="1">
      <alignment horizontal="left" vertical="center"/>
    </xf>
    <xf numFmtId="0" fontId="0" fillId="0" borderId="0" xfId="0" applyAlignment="1">
      <alignment horizontal="left"/>
    </xf>
    <xf numFmtId="0" fontId="9" fillId="0" borderId="1" xfId="0" applyFont="1" applyBorder="1" applyAlignment="1">
      <alignment/>
    </xf>
    <xf numFmtId="0" fontId="8" fillId="2" borderId="0" xfId="0" applyFont="1" applyFill="1" applyAlignment="1">
      <alignment/>
    </xf>
    <xf numFmtId="0" fontId="8" fillId="2" borderId="20" xfId="0" applyFont="1" applyFill="1" applyBorder="1" applyAlignment="1">
      <alignment/>
    </xf>
    <xf numFmtId="0" fontId="9" fillId="0" borderId="2" xfId="0" applyFont="1" applyFill="1" applyBorder="1" applyAlignment="1">
      <alignment horizontal="left" vertical="center"/>
    </xf>
    <xf numFmtId="0" fontId="8" fillId="0" borderId="1" xfId="0" applyFont="1" applyBorder="1" applyAlignment="1">
      <alignment horizontal="left"/>
    </xf>
    <xf numFmtId="0" fontId="8" fillId="0" borderId="1" xfId="0" applyFont="1" applyBorder="1" applyAlignment="1">
      <alignment/>
    </xf>
    <xf numFmtId="0" fontId="8" fillId="0" borderId="1" xfId="0" applyFont="1" applyBorder="1" applyAlignment="1">
      <alignment horizontal="center"/>
    </xf>
    <xf numFmtId="0" fontId="8" fillId="2" borderId="0" xfId="0" applyFont="1" applyFill="1" applyAlignment="1">
      <alignment horizontal="left"/>
    </xf>
    <xf numFmtId="0" fontId="8" fillId="2" borderId="8" xfId="0" applyFont="1" applyFill="1" applyBorder="1" applyAlignment="1">
      <alignment/>
    </xf>
    <xf numFmtId="0" fontId="3" fillId="0" borderId="9" xfId="0" applyFont="1" applyFill="1" applyBorder="1" applyAlignment="1">
      <alignment horizontal="center" vertical="center"/>
    </xf>
    <xf numFmtId="0" fontId="9" fillId="2" borderId="11" xfId="0" applyFont="1" applyFill="1" applyBorder="1" applyAlignment="1">
      <alignment/>
    </xf>
    <xf numFmtId="0" fontId="9" fillId="2" borderId="2" xfId="0" applyFont="1" applyFill="1" applyBorder="1" applyAlignment="1">
      <alignment vertical="center"/>
    </xf>
    <xf numFmtId="0" fontId="9" fillId="2" borderId="3" xfId="0" applyFont="1" applyFill="1" applyBorder="1" applyAlignment="1">
      <alignment vertical="center"/>
    </xf>
    <xf numFmtId="0" fontId="8" fillId="2" borderId="3" xfId="0" applyFont="1" applyFill="1" applyBorder="1" applyAlignment="1">
      <alignment vertical="center" wrapText="1"/>
    </xf>
    <xf numFmtId="0" fontId="9" fillId="2" borderId="3" xfId="0" applyFont="1" applyFill="1" applyBorder="1" applyAlignment="1">
      <alignment vertical="center" wrapText="1"/>
    </xf>
    <xf numFmtId="0" fontId="8"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8" fillId="2" borderId="3" xfId="0" applyFont="1" applyFill="1" applyBorder="1" applyAlignment="1">
      <alignment horizontal="left" vertical="center"/>
    </xf>
    <xf numFmtId="0" fontId="8" fillId="2"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Border="1" applyAlignment="1">
      <alignment/>
    </xf>
    <xf numFmtId="0" fontId="8" fillId="0" borderId="0" xfId="0" applyFont="1" applyFill="1" applyBorder="1" applyAlignment="1" quotePrefix="1">
      <alignment horizontal="left" vertical="center"/>
    </xf>
    <xf numFmtId="0" fontId="9" fillId="0" borderId="1" xfId="0" applyFont="1" applyFill="1" applyBorder="1" applyAlignment="1">
      <alignment horizontal="left" vertical="center"/>
    </xf>
    <xf numFmtId="0" fontId="12" fillId="0" borderId="0" xfId="0" applyFont="1" applyFill="1" applyBorder="1" applyAlignment="1">
      <alignment horizontal="left" vertical="center"/>
    </xf>
    <xf numFmtId="0" fontId="11" fillId="0" borderId="7" xfId="0"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horizontal="left" vertical="center"/>
    </xf>
    <xf numFmtId="0" fontId="9" fillId="0" borderId="7" xfId="0" applyFont="1" applyFill="1" applyBorder="1" applyAlignment="1">
      <alignment horizontal="left" vertical="center"/>
    </xf>
    <xf numFmtId="0" fontId="9" fillId="0" borderId="1" xfId="0" applyFont="1" applyFill="1" applyBorder="1" applyAlignment="1">
      <alignment horizontal="left" vertical="center" wrapText="1"/>
    </xf>
    <xf numFmtId="0" fontId="0" fillId="0" borderId="0" xfId="0" applyBorder="1" applyAlignment="1">
      <alignment/>
    </xf>
    <xf numFmtId="0" fontId="9" fillId="2" borderId="9" xfId="0" applyFont="1" applyFill="1" applyBorder="1" applyAlignment="1">
      <alignment vertical="center"/>
    </xf>
    <xf numFmtId="0" fontId="9" fillId="2" borderId="21" xfId="0" applyFont="1" applyFill="1" applyBorder="1" applyAlignment="1">
      <alignment vertical="center"/>
    </xf>
    <xf numFmtId="0" fontId="9" fillId="2" borderId="4" xfId="0" applyFont="1" applyFill="1" applyBorder="1" applyAlignment="1">
      <alignment vertical="center" wrapText="1"/>
    </xf>
    <xf numFmtId="0" fontId="8" fillId="0" borderId="1" xfId="0" applyFont="1" applyBorder="1" applyAlignment="1">
      <alignment vertical="center"/>
    </xf>
    <xf numFmtId="0" fontId="8" fillId="0" borderId="2" xfId="0" applyFont="1" applyFill="1" applyBorder="1" applyAlignment="1">
      <alignment horizontal="left" vertical="center"/>
    </xf>
    <xf numFmtId="0" fontId="0" fillId="0" borderId="0" xfId="0" applyAlignment="1">
      <alignment vertical="top"/>
    </xf>
    <xf numFmtId="0" fontId="2" fillId="0" borderId="0" xfId="0" applyFont="1" applyAlignment="1">
      <alignment wrapText="1"/>
    </xf>
    <xf numFmtId="0" fontId="16" fillId="0" borderId="7" xfId="0" applyFont="1" applyBorder="1" applyAlignment="1">
      <alignment horizontal="center" textRotation="90" wrapText="1"/>
    </xf>
    <xf numFmtId="0" fontId="12" fillId="0" borderId="0" xfId="0" applyFont="1" applyBorder="1" applyAlignment="1">
      <alignment/>
    </xf>
    <xf numFmtId="0" fontId="2" fillId="0"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0" borderId="7" xfId="0" applyFont="1" applyFill="1" applyBorder="1" applyAlignment="1">
      <alignment horizontal="center" vertical="center" wrapText="1"/>
    </xf>
    <xf numFmtId="3" fontId="8" fillId="0" borderId="1" xfId="0" applyNumberFormat="1" applyFont="1" applyBorder="1" applyAlignment="1">
      <alignment horizontal="center"/>
    </xf>
    <xf numFmtId="3" fontId="9" fillId="2" borderId="3"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172" fontId="8" fillId="0" borderId="1" xfId="0" applyNumberFormat="1" applyFont="1" applyBorder="1" applyAlignment="1">
      <alignment horizontal="center"/>
    </xf>
    <xf numFmtId="172" fontId="9" fillId="2" borderId="3" xfId="0" applyNumberFormat="1" applyFont="1" applyFill="1" applyBorder="1" applyAlignment="1">
      <alignment horizontal="center" vertical="center"/>
    </xf>
    <xf numFmtId="172" fontId="8" fillId="0" borderId="1" xfId="0" applyNumberFormat="1" applyFont="1" applyFill="1" applyBorder="1" applyAlignment="1">
      <alignment horizontal="center" vertical="center"/>
    </xf>
    <xf numFmtId="0" fontId="8" fillId="0" borderId="19" xfId="0" applyFont="1" applyBorder="1" applyAlignment="1">
      <alignment horizontal="right"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166" fontId="1" fillId="0" borderId="1" xfId="0" applyNumberFormat="1" applyFont="1" applyFill="1" applyBorder="1" applyAlignment="1">
      <alignment horizont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11" fillId="0" borderId="6" xfId="0" applyFont="1" applyFill="1" applyBorder="1" applyAlignment="1">
      <alignment horizontal="center" vertical="center" wrapText="1"/>
    </xf>
    <xf numFmtId="0" fontId="8" fillId="0" borderId="6" xfId="0" applyFont="1" applyBorder="1" applyAlignment="1">
      <alignment horizontal="left" vertical="top" wrapText="1"/>
    </xf>
    <xf numFmtId="0" fontId="8" fillId="0" borderId="1" xfId="0" applyFont="1" applyBorder="1" applyAlignment="1">
      <alignment horizontal="left" vertical="top" wrapText="1"/>
    </xf>
    <xf numFmtId="0" fontId="8" fillId="0" borderId="19" xfId="0" applyFont="1" applyBorder="1" applyAlignment="1">
      <alignment horizontal="left" vertical="top" wrapText="1"/>
    </xf>
    <xf numFmtId="0" fontId="11" fillId="0" borderId="1" xfId="0" applyFont="1" applyFill="1" applyBorder="1" applyAlignment="1">
      <alignment horizontal="center" vertical="center" wrapText="1"/>
    </xf>
    <xf numFmtId="0" fontId="0" fillId="0" borderId="1" xfId="0" applyBorder="1" applyAlignment="1">
      <alignment horizontal="left" vertical="top"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left" vertical="center" wrapText="1"/>
    </xf>
    <xf numFmtId="0" fontId="8" fillId="0" borderId="19" xfId="0" applyFont="1" applyBorder="1" applyAlignment="1">
      <alignment horizontal="center" vertical="center" wrapText="1"/>
    </xf>
    <xf numFmtId="0" fontId="11" fillId="0" borderId="19" xfId="0" applyFont="1" applyFill="1" applyBorder="1" applyAlignment="1">
      <alignment horizontal="center" vertical="center" wrapText="1"/>
    </xf>
    <xf numFmtId="0" fontId="2" fillId="0" borderId="1" xfId="0" applyFont="1" applyBorder="1" applyAlignment="1">
      <alignment horizontal="center" wrapText="1"/>
    </xf>
    <xf numFmtId="0" fontId="12" fillId="0" borderId="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7" xfId="0" applyFont="1" applyBorder="1" applyAlignment="1">
      <alignment horizontal="center" textRotation="90" wrapText="1"/>
    </xf>
    <xf numFmtId="0" fontId="16" fillId="0" borderId="6" xfId="0" applyFont="1" applyBorder="1" applyAlignment="1">
      <alignment horizontal="center" textRotation="90" wrapText="1"/>
    </xf>
    <xf numFmtId="0" fontId="2" fillId="0" borderId="7"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1" fillId="0" borderId="0" xfId="0" applyFont="1" applyAlignment="1">
      <alignment horizontal="left" vertical="top" wrapText="1"/>
    </xf>
    <xf numFmtId="0" fontId="12" fillId="0" borderId="25" xfId="0" applyFont="1" applyFill="1" applyBorder="1" applyAlignment="1">
      <alignment horizontal="left" vertical="center" wrapText="1"/>
    </xf>
    <xf numFmtId="0" fontId="12"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1"/>
  <sheetViews>
    <sheetView workbookViewId="0" topLeftCell="A1">
      <selection activeCell="M27" sqref="M27"/>
    </sheetView>
  </sheetViews>
  <sheetFormatPr defaultColWidth="9.140625" defaultRowHeight="12.75"/>
  <cols>
    <col min="1" max="1" width="11.421875" style="0" customWidth="1"/>
    <col min="2" max="2" width="17.421875" style="0" bestFit="1" customWidth="1"/>
    <col min="3" max="3" width="18.421875" style="0" bestFit="1" customWidth="1"/>
    <col min="4" max="4" width="17.421875" style="0" customWidth="1"/>
    <col min="5" max="5" width="15.421875" style="0" bestFit="1" customWidth="1"/>
    <col min="6" max="6" width="14.28125" style="0" customWidth="1"/>
    <col min="7" max="7" width="30.00390625" style="0" bestFit="1" customWidth="1"/>
    <col min="10" max="10" width="10.7109375" style="0" customWidth="1"/>
    <col min="11" max="11" width="23.00390625" style="53" customWidth="1"/>
    <col min="12" max="12" width="15.00390625" style="0" bestFit="1" customWidth="1"/>
    <col min="13" max="15" width="12.140625" style="0" customWidth="1"/>
    <col min="16" max="16" width="22.57421875" style="0" customWidth="1"/>
  </cols>
  <sheetData>
    <row r="1" ht="12.75">
      <c r="A1" s="1" t="s">
        <v>5</v>
      </c>
    </row>
    <row r="2" spans="1:16" ht="12.75" customHeight="1">
      <c r="A2" s="176" t="s">
        <v>0</v>
      </c>
      <c r="B2" s="176" t="s">
        <v>14</v>
      </c>
      <c r="C2" s="178" t="s">
        <v>109</v>
      </c>
      <c r="D2" s="178" t="s">
        <v>64</v>
      </c>
      <c r="E2" s="173" t="s">
        <v>4</v>
      </c>
      <c r="F2" s="173" t="s">
        <v>3</v>
      </c>
      <c r="G2" s="177" t="s">
        <v>169</v>
      </c>
      <c r="H2" s="174" t="s">
        <v>25</v>
      </c>
      <c r="I2" s="174"/>
      <c r="J2" s="173" t="s">
        <v>27</v>
      </c>
      <c r="K2" s="175" t="s">
        <v>40</v>
      </c>
      <c r="L2" s="172" t="s">
        <v>118</v>
      </c>
      <c r="M2" s="180" t="s">
        <v>117</v>
      </c>
      <c r="N2" s="182" t="s">
        <v>143</v>
      </c>
      <c r="O2" s="180" t="s">
        <v>123</v>
      </c>
      <c r="P2" s="181" t="s">
        <v>124</v>
      </c>
    </row>
    <row r="3" spans="1:16" ht="12.75">
      <c r="A3" s="176"/>
      <c r="B3" s="176"/>
      <c r="C3" s="179"/>
      <c r="D3" s="179"/>
      <c r="E3" s="173"/>
      <c r="F3" s="173"/>
      <c r="G3" s="177"/>
      <c r="H3" s="55" t="s">
        <v>1</v>
      </c>
      <c r="I3" s="55" t="s">
        <v>2</v>
      </c>
      <c r="J3" s="173"/>
      <c r="K3" s="175"/>
      <c r="L3" s="172"/>
      <c r="M3" s="180"/>
      <c r="N3" s="183"/>
      <c r="O3" s="180"/>
      <c r="P3" s="181"/>
    </row>
    <row r="4" spans="1:16" ht="12.75">
      <c r="A4" s="3" t="s">
        <v>6</v>
      </c>
      <c r="B4" s="4"/>
      <c r="C4" s="4"/>
      <c r="D4" s="4"/>
      <c r="E4" s="4"/>
      <c r="F4" s="4"/>
      <c r="G4" s="4"/>
      <c r="H4" s="4"/>
      <c r="I4" s="4"/>
      <c r="J4" s="4"/>
      <c r="K4" s="71"/>
      <c r="L4" s="72"/>
      <c r="M4" s="72"/>
      <c r="N4" s="72"/>
      <c r="O4" s="72"/>
      <c r="P4" s="73"/>
    </row>
    <row r="5" spans="1:16" s="7" customFormat="1" ht="12.75">
      <c r="A5" s="5" t="s">
        <v>41</v>
      </c>
      <c r="B5" s="6" t="s">
        <v>26</v>
      </c>
      <c r="C5" s="18" t="s">
        <v>24</v>
      </c>
      <c r="D5" s="6" t="s">
        <v>65</v>
      </c>
      <c r="E5" s="14" t="s">
        <v>17</v>
      </c>
      <c r="F5" s="17" t="s">
        <v>19</v>
      </c>
      <c r="G5" s="115">
        <v>2007</v>
      </c>
      <c r="H5" s="24">
        <v>4309963</v>
      </c>
      <c r="I5" s="24">
        <v>673705</v>
      </c>
      <c r="J5" s="37">
        <v>643</v>
      </c>
      <c r="K5" s="74">
        <f>VLOOKUP(A5,'Raw Data &amp; Calculations'!$A$5:$F$27,3,FALSE)</f>
        <v>19.9</v>
      </c>
      <c r="L5" s="75">
        <v>250</v>
      </c>
      <c r="M5" s="75">
        <v>11</v>
      </c>
      <c r="N5" s="75">
        <v>19</v>
      </c>
      <c r="O5" s="75">
        <v>2</v>
      </c>
      <c r="P5" s="75">
        <v>600</v>
      </c>
    </row>
    <row r="6" spans="1:16" s="7" customFormat="1" ht="12.75">
      <c r="A6" s="5" t="s">
        <v>42</v>
      </c>
      <c r="B6" s="6" t="s">
        <v>26</v>
      </c>
      <c r="C6" s="18" t="s">
        <v>24</v>
      </c>
      <c r="D6" s="6" t="s">
        <v>65</v>
      </c>
      <c r="E6" s="14" t="s">
        <v>17</v>
      </c>
      <c r="F6" s="17" t="s">
        <v>19</v>
      </c>
      <c r="G6" s="115">
        <v>2007</v>
      </c>
      <c r="H6" s="24">
        <v>4314029</v>
      </c>
      <c r="I6" s="24">
        <v>685576</v>
      </c>
      <c r="J6" s="32">
        <v>797</v>
      </c>
      <c r="K6" s="74">
        <f>VLOOKUP(A6,'Raw Data &amp; Calculations'!$A$5:$F$27,3,FALSE)</f>
        <v>10.6</v>
      </c>
      <c r="L6" s="75">
        <v>250</v>
      </c>
      <c r="M6" s="75">
        <v>11</v>
      </c>
      <c r="N6" s="75">
        <v>19</v>
      </c>
      <c r="O6" s="75">
        <v>2</v>
      </c>
      <c r="P6" s="75">
        <v>600</v>
      </c>
    </row>
    <row r="7" spans="1:16" s="7" customFormat="1" ht="12.75">
      <c r="A7" s="5" t="s">
        <v>43</v>
      </c>
      <c r="B7" s="6" t="s">
        <v>15</v>
      </c>
      <c r="C7" s="6" t="s">
        <v>110</v>
      </c>
      <c r="D7" s="6" t="s">
        <v>66</v>
      </c>
      <c r="E7" s="14" t="s">
        <v>18</v>
      </c>
      <c r="F7" s="17" t="s">
        <v>19</v>
      </c>
      <c r="G7" s="14" t="s">
        <v>170</v>
      </c>
      <c r="H7" s="29">
        <v>4314446</v>
      </c>
      <c r="I7" s="29">
        <v>686077</v>
      </c>
      <c r="J7" s="38">
        <v>804</v>
      </c>
      <c r="K7" s="74">
        <f>VLOOKUP(A7,'Raw Data &amp; Calculations'!$A$5:$F$27,3,FALSE)</f>
        <v>10.399999999999999</v>
      </c>
      <c r="L7" s="76">
        <v>1127</v>
      </c>
      <c r="M7" s="76">
        <v>3</v>
      </c>
      <c r="N7" s="76">
        <v>9</v>
      </c>
      <c r="O7" s="76">
        <v>3</v>
      </c>
      <c r="P7" s="75">
        <v>300</v>
      </c>
    </row>
    <row r="8" spans="1:16" s="7" customFormat="1" ht="12.75">
      <c r="A8" s="5" t="s">
        <v>44</v>
      </c>
      <c r="B8" s="6" t="s">
        <v>26</v>
      </c>
      <c r="C8" s="18" t="s">
        <v>24</v>
      </c>
      <c r="D8" s="6" t="s">
        <v>65</v>
      </c>
      <c r="E8" s="14" t="s">
        <v>17</v>
      </c>
      <c r="F8" s="17" t="s">
        <v>19</v>
      </c>
      <c r="G8" s="115">
        <v>2007</v>
      </c>
      <c r="H8" s="30">
        <v>4319006</v>
      </c>
      <c r="I8" s="30">
        <v>689366</v>
      </c>
      <c r="J8" s="32">
        <v>888</v>
      </c>
      <c r="K8" s="74">
        <f>VLOOKUP(A8,'Raw Data &amp; Calculations'!$A$5:$F$27,3,FALSE)</f>
        <v>5.599999999999998</v>
      </c>
      <c r="L8" s="75">
        <v>250</v>
      </c>
      <c r="M8" s="75">
        <v>11</v>
      </c>
      <c r="N8" s="75">
        <v>19</v>
      </c>
      <c r="O8" s="75">
        <v>2</v>
      </c>
      <c r="P8" s="75">
        <v>600</v>
      </c>
    </row>
    <row r="9" spans="1:16" s="7" customFormat="1" ht="12.75">
      <c r="A9" s="5" t="s">
        <v>45</v>
      </c>
      <c r="B9" s="6" t="s">
        <v>15</v>
      </c>
      <c r="C9" s="6" t="s">
        <v>111</v>
      </c>
      <c r="D9" s="6" t="s">
        <v>66</v>
      </c>
      <c r="E9" s="14" t="s">
        <v>18</v>
      </c>
      <c r="F9" s="17" t="s">
        <v>19</v>
      </c>
      <c r="G9" s="14" t="s">
        <v>170</v>
      </c>
      <c r="H9" s="31">
        <v>4329074</v>
      </c>
      <c r="I9" s="29">
        <v>691451</v>
      </c>
      <c r="J9" s="38">
        <v>948</v>
      </c>
      <c r="K9" s="74">
        <f>VLOOKUP(A9,'Raw Data &amp; Calculations'!$A$5:$F$27,3,FALSE)</f>
        <v>3.8000000000000007</v>
      </c>
      <c r="L9" s="75">
        <v>966</v>
      </c>
      <c r="M9" s="75">
        <v>3</v>
      </c>
      <c r="N9" s="75">
        <v>9</v>
      </c>
      <c r="O9" s="75">
        <v>3</v>
      </c>
      <c r="P9" s="75">
        <v>300</v>
      </c>
    </row>
    <row r="10" spans="1:16" s="7" customFormat="1" ht="12.75">
      <c r="A10" s="5" t="s">
        <v>46</v>
      </c>
      <c r="B10" s="9" t="s">
        <v>15</v>
      </c>
      <c r="C10" s="9" t="s">
        <v>112</v>
      </c>
      <c r="D10" s="6" t="s">
        <v>66</v>
      </c>
      <c r="E10" s="14" t="s">
        <v>18</v>
      </c>
      <c r="F10" s="17" t="s">
        <v>19</v>
      </c>
      <c r="G10" s="14" t="s">
        <v>170</v>
      </c>
      <c r="H10" s="21">
        <v>4319844.89582</v>
      </c>
      <c r="I10" s="21">
        <v>694683.582582</v>
      </c>
      <c r="J10" s="39">
        <v>1050</v>
      </c>
      <c r="K10" s="74">
        <f>VLOOKUP(A10,'Raw Data &amp; Calculations'!$A$5:$F$27,3,FALSE)</f>
        <v>1.0999999999999979</v>
      </c>
      <c r="L10" s="39">
        <v>644</v>
      </c>
      <c r="M10" s="39">
        <v>2</v>
      </c>
      <c r="N10" s="39">
        <v>6</v>
      </c>
      <c r="O10" s="39">
        <v>2</v>
      </c>
      <c r="P10" s="75">
        <v>300</v>
      </c>
    </row>
    <row r="11" spans="1:16" s="7" customFormat="1" ht="12.75">
      <c r="A11" s="5" t="s">
        <v>47</v>
      </c>
      <c r="B11" s="9" t="s">
        <v>15</v>
      </c>
      <c r="C11" s="9" t="s">
        <v>113</v>
      </c>
      <c r="D11" s="6" t="s">
        <v>66</v>
      </c>
      <c r="E11" s="14" t="s">
        <v>18</v>
      </c>
      <c r="F11" s="17" t="s">
        <v>19</v>
      </c>
      <c r="G11" s="14" t="s">
        <v>170</v>
      </c>
      <c r="H11" s="21">
        <v>4320141.06131</v>
      </c>
      <c r="I11" s="21">
        <v>695148.185108</v>
      </c>
      <c r="J11" s="39">
        <v>1056</v>
      </c>
      <c r="K11" s="74">
        <f>VLOOKUP(A11,'Raw Data &amp; Calculations'!$A$5:$F$27,3,FALSE)</f>
        <v>0.5</v>
      </c>
      <c r="L11" s="39">
        <v>483</v>
      </c>
      <c r="M11" s="39">
        <v>2</v>
      </c>
      <c r="N11" s="39">
        <v>6</v>
      </c>
      <c r="O11" s="39">
        <v>2</v>
      </c>
      <c r="P11" s="75">
        <v>300</v>
      </c>
    </row>
    <row r="12" spans="1:16" ht="12.75" customHeight="1">
      <c r="A12" s="3" t="s">
        <v>7</v>
      </c>
      <c r="B12" s="10"/>
      <c r="C12" s="10"/>
      <c r="D12" s="10"/>
      <c r="E12" s="10"/>
      <c r="F12" s="10"/>
      <c r="G12" s="116"/>
      <c r="H12" s="22"/>
      <c r="I12" s="22"/>
      <c r="J12" s="22"/>
      <c r="K12" s="71"/>
      <c r="L12" s="72"/>
      <c r="M12" s="72"/>
      <c r="N12" s="72"/>
      <c r="O12" s="72"/>
      <c r="P12" s="73"/>
    </row>
    <row r="13" spans="1:16" s="7" customFormat="1" ht="12.75">
      <c r="A13" s="5" t="s">
        <v>48</v>
      </c>
      <c r="B13" s="9" t="s">
        <v>15</v>
      </c>
      <c r="C13" s="9" t="s">
        <v>114</v>
      </c>
      <c r="D13" s="6" t="s">
        <v>66</v>
      </c>
      <c r="E13" s="14" t="s">
        <v>18</v>
      </c>
      <c r="F13" s="17" t="s">
        <v>19</v>
      </c>
      <c r="G13" s="14" t="s">
        <v>170</v>
      </c>
      <c r="H13" s="21">
        <v>4320047.20717</v>
      </c>
      <c r="I13" s="21">
        <v>696451.055849</v>
      </c>
      <c r="J13" s="40">
        <v>1178</v>
      </c>
      <c r="K13" s="74">
        <f>VLOOKUP(A13,'Raw Data &amp; Calculations'!$A$5:$F$27,3,FALSE)</f>
        <v>9.600000000000001</v>
      </c>
      <c r="L13" s="75">
        <v>322</v>
      </c>
      <c r="M13" s="75">
        <v>3</v>
      </c>
      <c r="N13" s="75">
        <v>9</v>
      </c>
      <c r="O13" s="75">
        <v>3</v>
      </c>
      <c r="P13" s="75">
        <v>300</v>
      </c>
    </row>
    <row r="14" spans="1:16" s="7" customFormat="1" ht="12.75">
      <c r="A14" s="5" t="s">
        <v>49</v>
      </c>
      <c r="B14" s="6" t="s">
        <v>26</v>
      </c>
      <c r="C14" s="18" t="s">
        <v>24</v>
      </c>
      <c r="D14" s="6" t="s">
        <v>65</v>
      </c>
      <c r="E14" s="15" t="s">
        <v>17</v>
      </c>
      <c r="F14" s="17" t="s">
        <v>19</v>
      </c>
      <c r="G14" s="115">
        <v>2007</v>
      </c>
      <c r="H14" s="25">
        <v>4320138</v>
      </c>
      <c r="I14" s="26">
        <v>696339</v>
      </c>
      <c r="J14" s="36">
        <v>1188</v>
      </c>
      <c r="K14" s="74">
        <f>VLOOKUP(A14,'Raw Data &amp; Calculations'!$A$5:$F$27,3,FALSE)</f>
        <v>9.400000000000002</v>
      </c>
      <c r="L14" s="75">
        <v>250</v>
      </c>
      <c r="M14" s="75">
        <v>11</v>
      </c>
      <c r="N14" s="75">
        <v>19</v>
      </c>
      <c r="O14" s="75">
        <v>2</v>
      </c>
      <c r="P14" s="75">
        <v>600</v>
      </c>
    </row>
    <row r="15" spans="1:16" ht="12.75" customHeight="1">
      <c r="A15" s="3" t="s">
        <v>8</v>
      </c>
      <c r="B15" s="10"/>
      <c r="C15" s="10"/>
      <c r="D15" s="10"/>
      <c r="E15" s="10"/>
      <c r="F15" s="10"/>
      <c r="G15" s="116"/>
      <c r="H15" s="22"/>
      <c r="I15" s="22"/>
      <c r="J15" s="22"/>
      <c r="K15" s="71"/>
      <c r="L15" s="72"/>
      <c r="M15" s="72"/>
      <c r="N15" s="72"/>
      <c r="O15" s="72"/>
      <c r="P15" s="73"/>
    </row>
    <row r="16" spans="1:17" s="7" customFormat="1" ht="12.75">
      <c r="A16" s="5" t="s">
        <v>50</v>
      </c>
      <c r="B16" s="6" t="s">
        <v>26</v>
      </c>
      <c r="C16" s="18" t="s">
        <v>24</v>
      </c>
      <c r="D16" s="6" t="s">
        <v>65</v>
      </c>
      <c r="E16" s="15" t="s">
        <v>17</v>
      </c>
      <c r="F16" s="14" t="s">
        <v>20</v>
      </c>
      <c r="G16" s="115">
        <v>2007</v>
      </c>
      <c r="H16" s="24">
        <v>4330122</v>
      </c>
      <c r="I16" s="24">
        <v>716712</v>
      </c>
      <c r="J16" s="36">
        <v>4505</v>
      </c>
      <c r="K16" s="74">
        <f>VLOOKUP(A16,'Raw Data &amp; Calculations'!$A$5:$F$27,3,FALSE)</f>
        <v>2.5</v>
      </c>
      <c r="L16" s="75">
        <v>150</v>
      </c>
      <c r="M16" s="75">
        <v>11</v>
      </c>
      <c r="N16" s="75">
        <v>19</v>
      </c>
      <c r="O16" s="75">
        <v>2</v>
      </c>
      <c r="P16" s="75">
        <v>600</v>
      </c>
      <c r="Q16" s="68"/>
    </row>
    <row r="17" spans="1:17" ht="12.75">
      <c r="A17" s="3" t="s">
        <v>9</v>
      </c>
      <c r="B17" s="4"/>
      <c r="C17" s="4"/>
      <c r="D17" s="4"/>
      <c r="E17" s="4"/>
      <c r="F17" s="4"/>
      <c r="G17" s="12"/>
      <c r="H17" s="23"/>
      <c r="I17" s="23"/>
      <c r="J17" s="23"/>
      <c r="K17" s="71"/>
      <c r="L17" s="72"/>
      <c r="M17" s="72"/>
      <c r="N17" s="72"/>
      <c r="O17" s="72"/>
      <c r="P17" s="86"/>
      <c r="Q17" s="70"/>
    </row>
    <row r="18" spans="1:17" s="7" customFormat="1" ht="12.75">
      <c r="A18" s="5" t="s">
        <v>51</v>
      </c>
      <c r="B18" s="6" t="s">
        <v>15</v>
      </c>
      <c r="C18" s="6" t="s">
        <v>115</v>
      </c>
      <c r="D18" s="6" t="s">
        <v>66</v>
      </c>
      <c r="E18" s="14" t="s">
        <v>18</v>
      </c>
      <c r="F18" s="17" t="s">
        <v>19</v>
      </c>
      <c r="G18" s="14" t="s">
        <v>170</v>
      </c>
      <c r="H18" s="21">
        <v>4318865.89313</v>
      </c>
      <c r="I18" s="21">
        <v>697202.736617</v>
      </c>
      <c r="J18" s="38">
        <v>1184</v>
      </c>
      <c r="K18" s="74">
        <f>VLOOKUP(A18,'Raw Data &amp; Calculations'!$A$5:$F$27,3,FALSE)</f>
        <v>29.6</v>
      </c>
      <c r="L18" s="75">
        <v>644</v>
      </c>
      <c r="M18" s="75">
        <v>3</v>
      </c>
      <c r="N18" s="75">
        <v>9</v>
      </c>
      <c r="O18" s="75">
        <v>3</v>
      </c>
      <c r="P18" s="75">
        <v>300</v>
      </c>
      <c r="Q18" s="70"/>
    </row>
    <row r="19" spans="1:17" s="7" customFormat="1" ht="12.75">
      <c r="A19" s="5" t="s">
        <v>52</v>
      </c>
      <c r="B19" s="6" t="s">
        <v>26</v>
      </c>
      <c r="C19" s="18" t="s">
        <v>24</v>
      </c>
      <c r="D19" s="6" t="s">
        <v>65</v>
      </c>
      <c r="E19" s="14" t="s">
        <v>17</v>
      </c>
      <c r="F19" s="14" t="s">
        <v>20</v>
      </c>
      <c r="G19" s="115">
        <v>2007</v>
      </c>
      <c r="H19" s="24">
        <v>4317545</v>
      </c>
      <c r="I19" s="24">
        <v>699586</v>
      </c>
      <c r="J19" s="34">
        <v>1325</v>
      </c>
      <c r="K19" s="74">
        <f>VLOOKUP(A19,'Raw Data &amp; Calculations'!$A$5:$F$27,3,FALSE)</f>
        <v>27</v>
      </c>
      <c r="L19" s="75">
        <v>250</v>
      </c>
      <c r="M19" s="75">
        <v>11</v>
      </c>
      <c r="N19" s="75">
        <v>19</v>
      </c>
      <c r="O19" s="75">
        <v>2</v>
      </c>
      <c r="P19" s="75">
        <v>600</v>
      </c>
      <c r="Q19" s="70"/>
    </row>
    <row r="20" spans="1:17" s="7" customFormat="1" ht="12.75">
      <c r="A20" s="5" t="s">
        <v>53</v>
      </c>
      <c r="B20" s="6" t="s">
        <v>26</v>
      </c>
      <c r="C20" s="18" t="s">
        <v>24</v>
      </c>
      <c r="D20" s="6" t="s">
        <v>65</v>
      </c>
      <c r="E20" s="14" t="s">
        <v>17</v>
      </c>
      <c r="F20" s="14" t="s">
        <v>20</v>
      </c>
      <c r="G20" s="115">
        <v>2007</v>
      </c>
      <c r="H20" s="26">
        <v>4315352</v>
      </c>
      <c r="I20" s="25">
        <v>718057</v>
      </c>
      <c r="J20" s="36">
        <v>3350</v>
      </c>
      <c r="K20" s="74">
        <f>VLOOKUP(A20,'Raw Data &amp; Calculations'!$A$5:$F$27,3,FALSE)</f>
        <v>9.600000000000001</v>
      </c>
      <c r="L20" s="75">
        <v>250</v>
      </c>
      <c r="M20" s="75">
        <v>11</v>
      </c>
      <c r="N20" s="75">
        <v>19</v>
      </c>
      <c r="O20" s="75">
        <v>2</v>
      </c>
      <c r="P20" s="75">
        <v>600</v>
      </c>
      <c r="Q20" s="70"/>
    </row>
    <row r="21" spans="1:17" ht="12.75">
      <c r="A21" s="5" t="s">
        <v>54</v>
      </c>
      <c r="B21" s="6" t="s">
        <v>26</v>
      </c>
      <c r="C21" s="18" t="s">
        <v>24</v>
      </c>
      <c r="D21" s="6" t="s">
        <v>65</v>
      </c>
      <c r="E21" s="16" t="s">
        <v>17</v>
      </c>
      <c r="F21" s="14" t="s">
        <v>20</v>
      </c>
      <c r="G21" s="115">
        <v>2007</v>
      </c>
      <c r="H21" s="24">
        <v>4320070</v>
      </c>
      <c r="I21" s="24">
        <v>720865</v>
      </c>
      <c r="J21" s="35">
        <v>3927</v>
      </c>
      <c r="K21" s="74">
        <f>VLOOKUP(A21,'Raw Data &amp; Calculations'!$A$5:$F$27,3,FALSE)</f>
        <v>4.800000000000001</v>
      </c>
      <c r="L21" s="75">
        <v>250</v>
      </c>
      <c r="M21" s="75">
        <v>11</v>
      </c>
      <c r="N21" s="75">
        <v>19</v>
      </c>
      <c r="O21" s="75">
        <v>2</v>
      </c>
      <c r="P21" s="75">
        <v>600</v>
      </c>
      <c r="Q21" s="70"/>
    </row>
    <row r="22" spans="1:17" ht="12.75">
      <c r="A22" s="2" t="s">
        <v>10</v>
      </c>
      <c r="B22" s="11"/>
      <c r="C22" s="12"/>
      <c r="D22" s="12"/>
      <c r="E22" s="13"/>
      <c r="F22" s="12"/>
      <c r="G22" s="117"/>
      <c r="H22" s="23"/>
      <c r="I22" s="23"/>
      <c r="J22" s="23"/>
      <c r="K22" s="71"/>
      <c r="L22" s="72"/>
      <c r="M22" s="72"/>
      <c r="N22" s="72"/>
      <c r="O22" s="72"/>
      <c r="P22" s="86"/>
      <c r="Q22" s="70"/>
    </row>
    <row r="23" spans="1:16" s="7" customFormat="1" ht="12.75">
      <c r="A23" s="5" t="s">
        <v>55</v>
      </c>
      <c r="B23" s="6" t="s">
        <v>26</v>
      </c>
      <c r="C23" s="18" t="s">
        <v>24</v>
      </c>
      <c r="D23" s="6" t="s">
        <v>65</v>
      </c>
      <c r="E23" s="16" t="s">
        <v>17</v>
      </c>
      <c r="F23" s="14" t="s">
        <v>20</v>
      </c>
      <c r="G23" s="115">
        <v>2007</v>
      </c>
      <c r="H23" s="24">
        <v>4324189</v>
      </c>
      <c r="I23" s="24">
        <v>717924</v>
      </c>
      <c r="J23" s="34">
        <v>4514</v>
      </c>
      <c r="K23" s="74">
        <f>VLOOKUP(A23,'Raw Data &amp; Calculations'!$A$5:$F$27,3,FALSE)</f>
        <v>1</v>
      </c>
      <c r="L23" s="75">
        <v>150</v>
      </c>
      <c r="M23" s="75">
        <v>11</v>
      </c>
      <c r="N23" s="75">
        <v>19</v>
      </c>
      <c r="O23" s="75">
        <v>2</v>
      </c>
      <c r="P23" s="75">
        <v>600</v>
      </c>
    </row>
    <row r="24" spans="1:16" s="7" customFormat="1" ht="12.75">
      <c r="A24" s="5" t="s">
        <v>56</v>
      </c>
      <c r="B24" s="8" t="s">
        <v>16</v>
      </c>
      <c r="C24" s="79"/>
      <c r="D24" s="79"/>
      <c r="E24" s="19"/>
      <c r="F24" s="17" t="s">
        <v>19</v>
      </c>
      <c r="G24" s="118" t="s">
        <v>23</v>
      </c>
      <c r="H24">
        <v>4324154</v>
      </c>
      <c r="I24">
        <v>717804</v>
      </c>
      <c r="J24" s="41">
        <v>4541</v>
      </c>
      <c r="K24" s="74">
        <f>VLOOKUP(A24,'Raw Data &amp; Calculations'!$A$5:$F$27,3,FALSE)</f>
        <v>1.0999999999999996</v>
      </c>
      <c r="L24" s="75">
        <v>322</v>
      </c>
      <c r="M24" s="84"/>
      <c r="N24" s="89"/>
      <c r="O24" s="85"/>
      <c r="P24" s="85"/>
    </row>
    <row r="25" spans="1:16" s="7" customFormat="1" ht="12.75">
      <c r="A25" s="5" t="s">
        <v>57</v>
      </c>
      <c r="B25" s="6" t="s">
        <v>26</v>
      </c>
      <c r="C25" s="18" t="s">
        <v>24</v>
      </c>
      <c r="D25" s="6" t="s">
        <v>65</v>
      </c>
      <c r="E25" s="16" t="s">
        <v>17</v>
      </c>
      <c r="F25" s="14" t="s">
        <v>20</v>
      </c>
      <c r="G25" s="115">
        <v>2007</v>
      </c>
      <c r="H25" s="24">
        <v>4326841</v>
      </c>
      <c r="I25" s="24">
        <v>720563</v>
      </c>
      <c r="J25" s="35">
        <v>4820</v>
      </c>
      <c r="K25" s="74" t="str">
        <f>VLOOKUP(A25,'Raw Data &amp; Calculations'!$A$5:$F$27,3,FALSE)</f>
        <v>--</v>
      </c>
      <c r="L25" s="75">
        <v>150</v>
      </c>
      <c r="M25" s="75">
        <v>11</v>
      </c>
      <c r="N25" s="75">
        <v>19</v>
      </c>
      <c r="O25" s="75">
        <v>2</v>
      </c>
      <c r="P25" s="75">
        <v>600</v>
      </c>
    </row>
    <row r="26" spans="1:16" ht="12.75">
      <c r="A26" s="3" t="s">
        <v>11</v>
      </c>
      <c r="B26" s="4"/>
      <c r="C26" s="4"/>
      <c r="D26" s="4"/>
      <c r="E26" s="4"/>
      <c r="F26" s="4"/>
      <c r="G26" s="12"/>
      <c r="H26" s="23"/>
      <c r="I26" s="23"/>
      <c r="J26" s="23"/>
      <c r="K26" s="71"/>
      <c r="L26" s="72"/>
      <c r="M26" s="72"/>
      <c r="N26" s="72"/>
      <c r="O26" s="72"/>
      <c r="P26" s="73"/>
    </row>
    <row r="27" spans="1:16" s="7" customFormat="1" ht="12.75">
      <c r="A27" s="5" t="s">
        <v>58</v>
      </c>
      <c r="B27" s="6" t="s">
        <v>26</v>
      </c>
      <c r="C27" s="18" t="s">
        <v>24</v>
      </c>
      <c r="D27" s="6" t="s">
        <v>65</v>
      </c>
      <c r="E27" s="16" t="s">
        <v>17</v>
      </c>
      <c r="F27" s="14" t="s">
        <v>20</v>
      </c>
      <c r="G27" s="115">
        <v>2007</v>
      </c>
      <c r="H27" s="24">
        <v>4332118</v>
      </c>
      <c r="I27" s="24">
        <v>715494</v>
      </c>
      <c r="J27" s="34">
        <v>4787</v>
      </c>
      <c r="K27" s="74">
        <f>VLOOKUP(A27,'Raw Data &amp; Calculations'!$A$5:$F$27,3,FALSE)</f>
        <v>2.3</v>
      </c>
      <c r="L27" s="75">
        <v>150</v>
      </c>
      <c r="M27" s="75">
        <v>11</v>
      </c>
      <c r="N27" s="75">
        <v>19</v>
      </c>
      <c r="O27" s="75">
        <v>2</v>
      </c>
      <c r="P27" s="75">
        <v>600</v>
      </c>
    </row>
    <row r="28" spans="1:16" s="7" customFormat="1" ht="12.75">
      <c r="A28" s="5" t="s">
        <v>59</v>
      </c>
      <c r="B28" s="6" t="s">
        <v>26</v>
      </c>
      <c r="C28" s="18" t="s">
        <v>24</v>
      </c>
      <c r="D28" s="6" t="s">
        <v>65</v>
      </c>
      <c r="E28" s="16" t="s">
        <v>17</v>
      </c>
      <c r="F28" s="14" t="s">
        <v>20</v>
      </c>
      <c r="G28" s="115">
        <v>2007</v>
      </c>
      <c r="H28" s="24">
        <v>4335217</v>
      </c>
      <c r="I28" s="24">
        <v>718193</v>
      </c>
      <c r="J28" s="35">
        <v>5338</v>
      </c>
      <c r="K28" s="74" t="str">
        <f>VLOOKUP(A28,'Raw Data &amp; Calculations'!$A$5:$F$27,3,FALSE)</f>
        <v>--</v>
      </c>
      <c r="L28" s="75">
        <v>150</v>
      </c>
      <c r="M28" s="75">
        <v>11</v>
      </c>
      <c r="N28" s="75">
        <v>19</v>
      </c>
      <c r="O28" s="75">
        <v>2</v>
      </c>
      <c r="P28" s="75">
        <v>600</v>
      </c>
    </row>
    <row r="29" spans="1:16" ht="12.75">
      <c r="A29" s="5" t="s">
        <v>60</v>
      </c>
      <c r="B29" s="1" t="s">
        <v>16</v>
      </c>
      <c r="C29" s="80"/>
      <c r="D29" s="80"/>
      <c r="E29" s="20"/>
      <c r="F29" s="17" t="s">
        <v>19</v>
      </c>
      <c r="G29" s="119" t="s">
        <v>22</v>
      </c>
      <c r="H29">
        <v>4335169</v>
      </c>
      <c r="I29">
        <v>718150</v>
      </c>
      <c r="J29" s="42">
        <v>5367</v>
      </c>
      <c r="K29" s="74" t="str">
        <f>VLOOKUP(A29,'Raw Data &amp; Calculations'!$A$5:$F$27,3,FALSE)</f>
        <v>--</v>
      </c>
      <c r="L29" s="60">
        <v>161</v>
      </c>
      <c r="M29" s="77"/>
      <c r="N29" s="77"/>
      <c r="O29" s="77"/>
      <c r="P29" s="85"/>
    </row>
    <row r="30" spans="1:16" ht="12.75">
      <c r="A30" s="3" t="s">
        <v>12</v>
      </c>
      <c r="B30" s="4"/>
      <c r="C30" s="4"/>
      <c r="D30" s="4"/>
      <c r="E30" s="4"/>
      <c r="F30" s="4"/>
      <c r="G30" s="12"/>
      <c r="H30" s="23"/>
      <c r="I30" s="23"/>
      <c r="J30" s="23"/>
      <c r="K30" s="71"/>
      <c r="L30" s="72"/>
      <c r="M30" s="72"/>
      <c r="N30" s="72"/>
      <c r="O30" s="72"/>
      <c r="P30" s="73"/>
    </row>
    <row r="31" spans="1:16" s="7" customFormat="1" ht="12.75">
      <c r="A31" s="5" t="s">
        <v>61</v>
      </c>
      <c r="B31" s="6" t="s">
        <v>15</v>
      </c>
      <c r="C31" s="6" t="s">
        <v>116</v>
      </c>
      <c r="D31" s="6" t="s">
        <v>66</v>
      </c>
      <c r="E31" s="14" t="s">
        <v>18</v>
      </c>
      <c r="F31" s="17" t="s">
        <v>21</v>
      </c>
      <c r="G31" s="14" t="s">
        <v>170</v>
      </c>
      <c r="H31" s="21">
        <v>4320342.10366</v>
      </c>
      <c r="I31" s="21">
        <v>695263.097954</v>
      </c>
      <c r="J31" s="38">
        <v>1056</v>
      </c>
      <c r="K31" s="74" t="str">
        <f>VLOOKUP(A31,'Raw Data &amp; Calculations'!$A$5:$F$27,3,FALSE)</f>
        <v>--</v>
      </c>
      <c r="L31" s="77" t="s">
        <v>120</v>
      </c>
      <c r="M31" s="75">
        <v>3</v>
      </c>
      <c r="N31" s="75">
        <v>9</v>
      </c>
      <c r="O31" s="75">
        <v>3</v>
      </c>
      <c r="P31" s="75">
        <v>300</v>
      </c>
    </row>
    <row r="32" spans="1:16" s="7" customFormat="1" ht="12.75">
      <c r="A32" s="5" t="s">
        <v>62</v>
      </c>
      <c r="B32" s="6" t="s">
        <v>26</v>
      </c>
      <c r="C32" s="18" t="s">
        <v>24</v>
      </c>
      <c r="D32" s="6" t="s">
        <v>65</v>
      </c>
      <c r="E32" s="16" t="s">
        <v>17</v>
      </c>
      <c r="F32" s="17" t="s">
        <v>19</v>
      </c>
      <c r="G32" s="115">
        <v>2007</v>
      </c>
      <c r="H32" s="25">
        <v>4321782</v>
      </c>
      <c r="I32" s="25">
        <v>697275</v>
      </c>
      <c r="J32" s="33">
        <v>1263</v>
      </c>
      <c r="K32" s="74" t="str">
        <f>VLOOKUP(A32,'Raw Data &amp; Calculations'!$A$5:$F$27,3,FALSE)</f>
        <v>--</v>
      </c>
      <c r="L32" s="75">
        <v>250</v>
      </c>
      <c r="M32" s="75">
        <v>11</v>
      </c>
      <c r="N32" s="75">
        <v>19</v>
      </c>
      <c r="O32" s="75">
        <v>2</v>
      </c>
      <c r="P32" s="75">
        <v>600</v>
      </c>
    </row>
    <row r="33" spans="1:16" ht="12.75">
      <c r="A33" s="3" t="s">
        <v>13</v>
      </c>
      <c r="B33" s="4"/>
      <c r="C33" s="4"/>
      <c r="D33" s="4"/>
      <c r="E33" s="4"/>
      <c r="F33" s="4"/>
      <c r="G33" s="12"/>
      <c r="H33" s="23"/>
      <c r="I33" s="23"/>
      <c r="J33" s="23"/>
      <c r="K33" s="71"/>
      <c r="L33" s="72"/>
      <c r="M33" s="72"/>
      <c r="N33" s="72"/>
      <c r="O33" s="72"/>
      <c r="P33" s="73"/>
    </row>
    <row r="34" spans="1:16" ht="12.75">
      <c r="A34" s="5" t="s">
        <v>63</v>
      </c>
      <c r="B34" s="6" t="s">
        <v>26</v>
      </c>
      <c r="C34" s="18" t="s">
        <v>24</v>
      </c>
      <c r="D34" s="8" t="s">
        <v>65</v>
      </c>
      <c r="E34" s="50" t="s">
        <v>17</v>
      </c>
      <c r="F34" s="78" t="s">
        <v>19</v>
      </c>
      <c r="G34" s="115">
        <v>2007</v>
      </c>
      <c r="H34" s="27">
        <v>4319167</v>
      </c>
      <c r="I34" s="28">
        <v>678607</v>
      </c>
      <c r="J34" s="32">
        <v>781</v>
      </c>
      <c r="K34" s="74" t="str">
        <f>VLOOKUP(A34,'Raw Data &amp; Calculations'!$A$5:$F$27,3,FALSE)</f>
        <v>--</v>
      </c>
      <c r="L34" s="60">
        <v>250</v>
      </c>
      <c r="M34" s="60">
        <v>11</v>
      </c>
      <c r="N34" s="75">
        <v>19</v>
      </c>
      <c r="O34" s="60">
        <v>2</v>
      </c>
      <c r="P34" s="75">
        <v>600</v>
      </c>
    </row>
    <row r="38" spans="8:10" ht="12.75">
      <c r="H38" s="54"/>
      <c r="I38" s="54"/>
      <c r="J38" s="54"/>
    </row>
    <row r="39" spans="8:10" ht="12.75">
      <c r="H39" s="54"/>
      <c r="I39" s="54"/>
      <c r="J39" s="54"/>
    </row>
    <row r="40" spans="8:10" ht="12.75">
      <c r="H40" s="54"/>
      <c r="I40" s="54"/>
      <c r="J40" s="54"/>
    </row>
    <row r="41" spans="8:10" ht="12.75">
      <c r="H41" s="54"/>
      <c r="I41" s="54"/>
      <c r="J41" s="54"/>
    </row>
  </sheetData>
  <mergeCells count="15">
    <mergeCell ref="M2:M3"/>
    <mergeCell ref="O2:O3"/>
    <mergeCell ref="P2:P3"/>
    <mergeCell ref="N2:N3"/>
    <mergeCell ref="A2:A3"/>
    <mergeCell ref="B2:B3"/>
    <mergeCell ref="F2:F3"/>
    <mergeCell ref="G2:G3"/>
    <mergeCell ref="D2:D3"/>
    <mergeCell ref="C2:C3"/>
    <mergeCell ref="L2:L3"/>
    <mergeCell ref="J2:J3"/>
    <mergeCell ref="H2:I2"/>
    <mergeCell ref="E2:E3"/>
    <mergeCell ref="K2:K3"/>
  </mergeCells>
  <printOptions/>
  <pageMargins left="0.28" right="0.52" top="1" bottom="1" header="0.5" footer="0.5"/>
  <pageSetup horizontalDpi="200" verticalDpi="200" orientation="landscape" r:id="rId3"/>
  <headerFooter alignWithMargins="0">
    <oddFooter>&amp;LCopyright 2008 by Placer County Water Agency&amp;RAugust 2008</oddFooter>
  </headerFooter>
  <legacyDrawing r:id="rId2"/>
</worksheet>
</file>

<file path=xl/worksheets/sheet2.xml><?xml version="1.0" encoding="utf-8"?>
<worksheet xmlns="http://schemas.openxmlformats.org/spreadsheetml/2006/main" xmlns:r="http://schemas.openxmlformats.org/officeDocument/2006/relationships">
  <dimension ref="A3:L54"/>
  <sheetViews>
    <sheetView workbookViewId="0" topLeftCell="A37">
      <selection activeCell="M27" sqref="M27"/>
    </sheetView>
  </sheetViews>
  <sheetFormatPr defaultColWidth="9.140625" defaultRowHeight="12.75"/>
  <cols>
    <col min="1" max="1" width="11.140625" style="0" bestFit="1" customWidth="1"/>
    <col min="2" max="2" width="10.140625" style="0" bestFit="1" customWidth="1"/>
    <col min="3" max="3" width="22.8515625" style="0" bestFit="1" customWidth="1"/>
    <col min="4" max="4" width="30.8515625" style="0" bestFit="1" customWidth="1"/>
    <col min="5" max="5" width="10.140625" style="0" bestFit="1" customWidth="1"/>
    <col min="6" max="6" width="30.00390625" style="0" bestFit="1" customWidth="1"/>
    <col min="7" max="7" width="12.8515625" style="0" bestFit="1" customWidth="1"/>
    <col min="9" max="9" width="15.00390625" style="0" bestFit="1" customWidth="1"/>
  </cols>
  <sheetData>
    <row r="2" ht="13.5" thickBot="1"/>
    <row r="3" spans="1:6" ht="13.5" thickBot="1">
      <c r="A3" s="185" t="s">
        <v>0</v>
      </c>
      <c r="B3" s="184"/>
      <c r="C3" s="186"/>
      <c r="D3" s="184" t="s">
        <v>32</v>
      </c>
      <c r="E3" s="184"/>
      <c r="F3" s="44" t="s">
        <v>34</v>
      </c>
    </row>
    <row r="4" spans="1:6" ht="12.75">
      <c r="A4" s="45" t="s">
        <v>33</v>
      </c>
      <c r="B4" s="45" t="s">
        <v>28</v>
      </c>
      <c r="C4" s="45" t="s">
        <v>39</v>
      </c>
      <c r="D4" s="45" t="s">
        <v>33</v>
      </c>
      <c r="E4" s="45" t="s">
        <v>28</v>
      </c>
      <c r="F4" s="45" t="s">
        <v>33</v>
      </c>
    </row>
    <row r="5" spans="1:6" ht="12.75">
      <c r="A5" s="43" t="s">
        <v>41</v>
      </c>
      <c r="B5" s="46">
        <v>4.8</v>
      </c>
      <c r="C5" s="46">
        <f aca="true" t="shared" si="0" ref="C5:C20">IF(E5-B5=B5*-1,"No Upstream Diversion",E5-B5)</f>
        <v>19.9</v>
      </c>
      <c r="D5" s="50" t="s">
        <v>29</v>
      </c>
      <c r="E5" s="50">
        <v>24.7</v>
      </c>
      <c r="F5" s="51" t="s">
        <v>24</v>
      </c>
    </row>
    <row r="6" spans="1:6" ht="12.75">
      <c r="A6" s="43" t="s">
        <v>42</v>
      </c>
      <c r="B6" s="47">
        <v>14.1</v>
      </c>
      <c r="C6" s="46">
        <f t="shared" si="0"/>
        <v>10.6</v>
      </c>
      <c r="D6" s="50" t="s">
        <v>29</v>
      </c>
      <c r="E6" s="50">
        <v>24.7</v>
      </c>
      <c r="F6" s="51" t="s">
        <v>24</v>
      </c>
    </row>
    <row r="7" spans="1:6" ht="12.75">
      <c r="A7" s="43" t="s">
        <v>43</v>
      </c>
      <c r="B7" s="47">
        <v>14.3</v>
      </c>
      <c r="C7" s="46">
        <f t="shared" si="0"/>
        <v>10.399999999999999</v>
      </c>
      <c r="D7" s="50" t="s">
        <v>29</v>
      </c>
      <c r="E7" s="50">
        <v>24.7</v>
      </c>
      <c r="F7" s="51" t="s">
        <v>24</v>
      </c>
    </row>
    <row r="8" spans="1:6" ht="12.75">
      <c r="A8" s="43" t="s">
        <v>44</v>
      </c>
      <c r="B8" s="47">
        <v>19.1</v>
      </c>
      <c r="C8" s="46">
        <f t="shared" si="0"/>
        <v>5.599999999999998</v>
      </c>
      <c r="D8" s="50" t="s">
        <v>29</v>
      </c>
      <c r="E8" s="50">
        <v>24.7</v>
      </c>
      <c r="F8" s="51" t="s">
        <v>24</v>
      </c>
    </row>
    <row r="9" spans="1:6" ht="12.75">
      <c r="A9" s="43" t="s">
        <v>45</v>
      </c>
      <c r="B9" s="47">
        <v>20.9</v>
      </c>
      <c r="C9" s="46">
        <f t="shared" si="0"/>
        <v>3.8000000000000007</v>
      </c>
      <c r="D9" s="50" t="s">
        <v>29</v>
      </c>
      <c r="E9" s="50">
        <v>24.7</v>
      </c>
      <c r="F9" s="51" t="s">
        <v>24</v>
      </c>
    </row>
    <row r="10" spans="1:6" ht="12.75">
      <c r="A10" s="43" t="s">
        <v>46</v>
      </c>
      <c r="B10" s="48">
        <v>23.6</v>
      </c>
      <c r="C10" s="46">
        <f t="shared" si="0"/>
        <v>1.0999999999999979</v>
      </c>
      <c r="D10" s="50" t="s">
        <v>29</v>
      </c>
      <c r="E10" s="50">
        <v>24.7</v>
      </c>
      <c r="F10" s="51" t="s">
        <v>24</v>
      </c>
    </row>
    <row r="11" spans="1:6" ht="12.75">
      <c r="A11" s="43" t="s">
        <v>47</v>
      </c>
      <c r="B11" s="48">
        <v>24.2</v>
      </c>
      <c r="C11" s="46">
        <f t="shared" si="0"/>
        <v>0.5</v>
      </c>
      <c r="D11" s="50" t="s">
        <v>29</v>
      </c>
      <c r="E11" s="50">
        <v>24.7</v>
      </c>
      <c r="F11" s="51" t="s">
        <v>24</v>
      </c>
    </row>
    <row r="12" spans="1:6" ht="12.75">
      <c r="A12" s="43" t="s">
        <v>48</v>
      </c>
      <c r="B12" s="48">
        <v>26</v>
      </c>
      <c r="C12" s="46">
        <f t="shared" si="0"/>
        <v>9.600000000000001</v>
      </c>
      <c r="D12" s="50" t="s">
        <v>30</v>
      </c>
      <c r="E12" s="50">
        <v>35.6</v>
      </c>
      <c r="F12" s="51" t="s">
        <v>24</v>
      </c>
    </row>
    <row r="13" spans="1:6" ht="12.75">
      <c r="A13" s="43" t="s">
        <v>49</v>
      </c>
      <c r="B13" s="48">
        <v>26.2</v>
      </c>
      <c r="C13" s="46">
        <f t="shared" si="0"/>
        <v>9.400000000000002</v>
      </c>
      <c r="D13" s="50" t="s">
        <v>30</v>
      </c>
      <c r="E13" s="50">
        <v>35.6</v>
      </c>
      <c r="F13" s="51" t="s">
        <v>24</v>
      </c>
    </row>
    <row r="14" spans="1:6" ht="12.75">
      <c r="A14" s="43" t="s">
        <v>50</v>
      </c>
      <c r="B14" s="48">
        <v>44.7</v>
      </c>
      <c r="C14" s="46">
        <f t="shared" si="0"/>
        <v>2.5</v>
      </c>
      <c r="D14" s="52" t="s">
        <v>31</v>
      </c>
      <c r="E14" s="50">
        <v>47.2</v>
      </c>
      <c r="F14" s="51" t="s">
        <v>24</v>
      </c>
    </row>
    <row r="15" spans="1:6" ht="12.75">
      <c r="A15" s="43" t="s">
        <v>51</v>
      </c>
      <c r="B15" s="47">
        <v>0.9</v>
      </c>
      <c r="C15" s="46">
        <f t="shared" si="0"/>
        <v>29.6</v>
      </c>
      <c r="D15" s="50" t="s">
        <v>35</v>
      </c>
      <c r="E15" s="50">
        <v>30.5</v>
      </c>
      <c r="F15" s="50" t="s">
        <v>36</v>
      </c>
    </row>
    <row r="16" spans="1:6" ht="12.75">
      <c r="A16" s="43" t="s">
        <v>52</v>
      </c>
      <c r="B16" s="47">
        <v>3.5</v>
      </c>
      <c r="C16" s="46">
        <f t="shared" si="0"/>
        <v>27</v>
      </c>
      <c r="D16" s="50" t="s">
        <v>35</v>
      </c>
      <c r="E16" s="50">
        <v>30.5</v>
      </c>
      <c r="F16" s="50" t="s">
        <v>36</v>
      </c>
    </row>
    <row r="17" spans="1:6" ht="12.75">
      <c r="A17" s="43" t="s">
        <v>53</v>
      </c>
      <c r="B17" s="47">
        <v>20.9</v>
      </c>
      <c r="C17" s="46">
        <f t="shared" si="0"/>
        <v>9.600000000000001</v>
      </c>
      <c r="D17" s="50" t="s">
        <v>35</v>
      </c>
      <c r="E17" s="50">
        <v>30.5</v>
      </c>
      <c r="F17" s="51" t="s">
        <v>24</v>
      </c>
    </row>
    <row r="18" spans="1:6" ht="12.75">
      <c r="A18" s="43" t="s">
        <v>54</v>
      </c>
      <c r="B18" s="49">
        <v>25.7</v>
      </c>
      <c r="C18" s="46">
        <f t="shared" si="0"/>
        <v>4.800000000000001</v>
      </c>
      <c r="D18" s="50" t="s">
        <v>35</v>
      </c>
      <c r="E18" s="50">
        <v>30.5</v>
      </c>
      <c r="F18" s="51" t="s">
        <v>24</v>
      </c>
    </row>
    <row r="19" spans="1:6" ht="12.75">
      <c r="A19" s="43" t="s">
        <v>55</v>
      </c>
      <c r="B19" s="47">
        <v>2.3</v>
      </c>
      <c r="C19" s="46">
        <f t="shared" si="0"/>
        <v>1</v>
      </c>
      <c r="D19" s="50" t="s">
        <v>37</v>
      </c>
      <c r="E19" s="50">
        <v>3.3</v>
      </c>
      <c r="F19" s="51" t="s">
        <v>24</v>
      </c>
    </row>
    <row r="20" spans="1:6" ht="12.75">
      <c r="A20" s="43" t="s">
        <v>56</v>
      </c>
      <c r="B20" s="47">
        <v>2.2</v>
      </c>
      <c r="C20" s="46">
        <f t="shared" si="0"/>
        <v>1.0999999999999996</v>
      </c>
      <c r="D20" s="50" t="s">
        <v>37</v>
      </c>
      <c r="E20" s="50">
        <v>3.3</v>
      </c>
      <c r="F20" s="51" t="s">
        <v>24</v>
      </c>
    </row>
    <row r="21" spans="1:6" ht="12.75">
      <c r="A21" s="43" t="s">
        <v>57</v>
      </c>
      <c r="B21" s="47">
        <v>4.2</v>
      </c>
      <c r="C21" s="129" t="str">
        <f>IF(E21-B21=B21*-1,"--",E21-B21)</f>
        <v>--</v>
      </c>
      <c r="D21" s="52" t="s">
        <v>172</v>
      </c>
      <c r="E21" s="50"/>
      <c r="F21" s="51" t="s">
        <v>24</v>
      </c>
    </row>
    <row r="22" spans="1:6" ht="12.75">
      <c r="A22" s="43" t="s">
        <v>58</v>
      </c>
      <c r="B22" s="47">
        <v>6.3</v>
      </c>
      <c r="C22" s="46">
        <f aca="true" t="shared" si="1" ref="C22:C28">IF(E22-B22=B22*-1,"--",E22-B22)</f>
        <v>2.3</v>
      </c>
      <c r="D22" s="52" t="s">
        <v>38</v>
      </c>
      <c r="E22" s="50">
        <v>8.6</v>
      </c>
      <c r="F22" s="51" t="s">
        <v>24</v>
      </c>
    </row>
    <row r="23" spans="1:6" ht="12.75">
      <c r="A23" s="43" t="s">
        <v>59</v>
      </c>
      <c r="B23" s="47">
        <v>9</v>
      </c>
      <c r="C23" s="46" t="str">
        <f t="shared" si="1"/>
        <v>--</v>
      </c>
      <c r="D23" s="52" t="s">
        <v>172</v>
      </c>
      <c r="E23" s="50"/>
      <c r="F23" s="51" t="s">
        <v>24</v>
      </c>
    </row>
    <row r="24" spans="1:6" ht="12.75">
      <c r="A24" s="43" t="s">
        <v>60</v>
      </c>
      <c r="B24" s="49">
        <v>9.1</v>
      </c>
      <c r="C24" s="46" t="str">
        <f t="shared" si="1"/>
        <v>--</v>
      </c>
      <c r="D24" s="52" t="s">
        <v>172</v>
      </c>
      <c r="E24" s="50"/>
      <c r="F24" s="51" t="s">
        <v>24</v>
      </c>
    </row>
    <row r="25" spans="1:6" ht="12.75">
      <c r="A25" s="43" t="s">
        <v>61</v>
      </c>
      <c r="B25" s="47">
        <v>0.1</v>
      </c>
      <c r="C25" s="46" t="str">
        <f t="shared" si="1"/>
        <v>--</v>
      </c>
      <c r="D25" s="52" t="s">
        <v>172</v>
      </c>
      <c r="E25" s="50"/>
      <c r="F25" s="51" t="s">
        <v>24</v>
      </c>
    </row>
    <row r="26" spans="1:6" ht="12.75">
      <c r="A26" s="43" t="s">
        <v>62</v>
      </c>
      <c r="B26" s="47">
        <v>2.3</v>
      </c>
      <c r="C26" s="46" t="str">
        <f t="shared" si="1"/>
        <v>--</v>
      </c>
      <c r="D26" s="52" t="s">
        <v>172</v>
      </c>
      <c r="E26" s="50"/>
      <c r="F26" s="51" t="s">
        <v>24</v>
      </c>
    </row>
    <row r="27" spans="1:6" ht="12.75">
      <c r="A27" s="43" t="s">
        <v>63</v>
      </c>
      <c r="B27" s="47">
        <v>31.5</v>
      </c>
      <c r="C27" s="46" t="str">
        <f t="shared" si="1"/>
        <v>--</v>
      </c>
      <c r="D27" s="52" t="s">
        <v>172</v>
      </c>
      <c r="E27" s="50"/>
      <c r="F27" s="51" t="s">
        <v>24</v>
      </c>
    </row>
    <row r="28" ht="12.75">
      <c r="C28" s="46" t="str">
        <f t="shared" si="1"/>
        <v>--</v>
      </c>
    </row>
    <row r="29" ht="13.5" thickBot="1"/>
    <row r="30" spans="1:12" ht="13.5" thickBot="1">
      <c r="A30" s="185" t="s">
        <v>98</v>
      </c>
      <c r="B30" s="184"/>
      <c r="C30" s="184"/>
      <c r="D30" s="184"/>
      <c r="E30" s="184"/>
      <c r="F30" s="184"/>
      <c r="G30" s="184"/>
      <c r="H30" s="184"/>
      <c r="I30" s="184"/>
      <c r="J30" s="184"/>
      <c r="K30" s="184"/>
      <c r="L30" s="186"/>
    </row>
    <row r="31" spans="1:9" ht="13.5" thickBot="1">
      <c r="A31" s="64" t="s">
        <v>67</v>
      </c>
      <c r="B31" s="64" t="s">
        <v>68</v>
      </c>
      <c r="C31" s="64" t="s">
        <v>69</v>
      </c>
      <c r="D31" s="64" t="s">
        <v>70</v>
      </c>
      <c r="E31" s="65" t="s">
        <v>71</v>
      </c>
      <c r="F31" s="65" t="s">
        <v>72</v>
      </c>
      <c r="G31" s="63"/>
      <c r="H31" s="62" t="s">
        <v>0</v>
      </c>
      <c r="I31" s="62" t="s">
        <v>121</v>
      </c>
    </row>
    <row r="32" spans="1:9" ht="12.75">
      <c r="A32" s="58" t="s">
        <v>73</v>
      </c>
      <c r="B32" s="58" t="s">
        <v>74</v>
      </c>
      <c r="C32" s="58" t="s">
        <v>75</v>
      </c>
      <c r="D32" s="58">
        <v>245</v>
      </c>
      <c r="E32" s="58">
        <v>686077.014567</v>
      </c>
      <c r="F32" s="58">
        <v>4314446.15022</v>
      </c>
      <c r="H32" s="67" t="s">
        <v>110</v>
      </c>
      <c r="I32" s="68">
        <v>0.7</v>
      </c>
    </row>
    <row r="33" spans="1:9" ht="12.75">
      <c r="A33" s="21" t="s">
        <v>73</v>
      </c>
      <c r="B33" s="21" t="s">
        <v>76</v>
      </c>
      <c r="C33" s="21" t="s">
        <v>77</v>
      </c>
      <c r="D33" s="21">
        <v>251</v>
      </c>
      <c r="E33" s="21">
        <v>685804.217798</v>
      </c>
      <c r="F33" s="21">
        <v>4315468.61787</v>
      </c>
      <c r="H33" s="67" t="s">
        <v>111</v>
      </c>
      <c r="I33" s="69">
        <v>0.6</v>
      </c>
    </row>
    <row r="34" spans="1:9" ht="12.75">
      <c r="A34" s="21" t="s">
        <v>78</v>
      </c>
      <c r="B34" s="21" t="s">
        <v>74</v>
      </c>
      <c r="C34" s="21" t="s">
        <v>79</v>
      </c>
      <c r="D34" s="21">
        <v>289</v>
      </c>
      <c r="E34" s="21">
        <v>691450.870583</v>
      </c>
      <c r="F34" s="21">
        <v>4319073.787</v>
      </c>
      <c r="H34" s="67" t="s">
        <v>112</v>
      </c>
      <c r="I34" s="69">
        <v>0.4</v>
      </c>
    </row>
    <row r="35" spans="1:9" ht="12.75">
      <c r="A35" s="21" t="s">
        <v>78</v>
      </c>
      <c r="B35" s="21" t="s">
        <v>76</v>
      </c>
      <c r="C35" s="21" t="s">
        <v>85</v>
      </c>
      <c r="D35" s="21">
        <v>297</v>
      </c>
      <c r="E35" s="21">
        <v>692173.875392</v>
      </c>
      <c r="F35" s="21">
        <v>4319551.98443</v>
      </c>
      <c r="H35" s="67" t="s">
        <v>113</v>
      </c>
      <c r="I35" s="69">
        <v>0.3</v>
      </c>
    </row>
    <row r="36" spans="1:9" ht="12.75">
      <c r="A36" s="21" t="s">
        <v>80</v>
      </c>
      <c r="B36" s="21" t="s">
        <v>74</v>
      </c>
      <c r="C36" s="21" t="s">
        <v>81</v>
      </c>
      <c r="D36" s="21">
        <v>320</v>
      </c>
      <c r="E36" s="21">
        <v>694683.582582</v>
      </c>
      <c r="F36" s="21">
        <v>4319844.89582</v>
      </c>
      <c r="H36" s="67" t="s">
        <v>114</v>
      </c>
      <c r="I36" s="69">
        <v>0.2</v>
      </c>
    </row>
    <row r="37" spans="1:10" ht="12.75">
      <c r="A37" s="21" t="s">
        <v>80</v>
      </c>
      <c r="B37" s="21" t="s">
        <v>76</v>
      </c>
      <c r="C37" s="21" t="s">
        <v>82</v>
      </c>
      <c r="D37" s="21">
        <v>321</v>
      </c>
      <c r="E37" s="21">
        <v>695068.115446</v>
      </c>
      <c r="F37" s="21">
        <v>4320355.23167</v>
      </c>
      <c r="H37" s="67" t="s">
        <v>116</v>
      </c>
      <c r="I37" s="69">
        <v>0.15</v>
      </c>
      <c r="J37" t="s">
        <v>119</v>
      </c>
    </row>
    <row r="38" spans="1:9" ht="13.5" thickBot="1">
      <c r="A38" s="21" t="s">
        <v>83</v>
      </c>
      <c r="B38" s="21" t="s">
        <v>74</v>
      </c>
      <c r="C38" s="21" t="s">
        <v>84</v>
      </c>
      <c r="D38" s="21">
        <v>322</v>
      </c>
      <c r="E38" s="21">
        <v>695148.185108</v>
      </c>
      <c r="F38" s="21">
        <v>4320141.06131</v>
      </c>
      <c r="H38" s="66" t="s">
        <v>115</v>
      </c>
      <c r="I38" s="69">
        <v>0.4</v>
      </c>
    </row>
    <row r="39" spans="1:6" ht="12.75">
      <c r="A39" s="21" t="s">
        <v>83</v>
      </c>
      <c r="B39" s="21" t="s">
        <v>76</v>
      </c>
      <c r="C39" s="21" t="s">
        <v>86</v>
      </c>
      <c r="D39" s="21">
        <v>324</v>
      </c>
      <c r="E39" s="21">
        <v>694957.469914</v>
      </c>
      <c r="F39" s="21">
        <v>4319770.93697</v>
      </c>
    </row>
    <row r="40" spans="1:6" ht="12.75">
      <c r="A40" s="21" t="s">
        <v>87</v>
      </c>
      <c r="B40" s="21" t="s">
        <v>74</v>
      </c>
      <c r="C40" s="21" t="s">
        <v>88</v>
      </c>
      <c r="D40" s="21">
        <v>359</v>
      </c>
      <c r="E40" s="21">
        <v>696451.055849</v>
      </c>
      <c r="F40" s="21">
        <v>4320047.20717</v>
      </c>
    </row>
    <row r="41" spans="1:6" ht="12.75">
      <c r="A41" s="21" t="s">
        <v>87</v>
      </c>
      <c r="B41" s="21" t="s">
        <v>76</v>
      </c>
      <c r="C41" s="21" t="s">
        <v>89</v>
      </c>
      <c r="D41" s="21">
        <v>364</v>
      </c>
      <c r="E41" s="21">
        <v>696514.557525</v>
      </c>
      <c r="F41" s="21">
        <v>4320271.78255</v>
      </c>
    </row>
    <row r="42" spans="1:6" ht="12.75">
      <c r="A42" s="21" t="s">
        <v>90</v>
      </c>
      <c r="B42" s="21" t="s">
        <v>91</v>
      </c>
      <c r="C42" s="21" t="s">
        <v>92</v>
      </c>
      <c r="D42" s="21">
        <v>322</v>
      </c>
      <c r="E42" s="21">
        <v>695263.097954</v>
      </c>
      <c r="F42" s="21">
        <v>4320342.10366</v>
      </c>
    </row>
    <row r="43" spans="1:6" ht="12.75">
      <c r="A43" s="21" t="s">
        <v>90</v>
      </c>
      <c r="B43" s="21" t="s">
        <v>74</v>
      </c>
      <c r="C43" s="21" t="s">
        <v>93</v>
      </c>
      <c r="D43" s="21">
        <v>396</v>
      </c>
      <c r="E43" s="21">
        <v>697514.806682</v>
      </c>
      <c r="F43" s="21">
        <v>4321856.6779</v>
      </c>
    </row>
    <row r="44" spans="1:6" ht="12.75">
      <c r="A44" s="21" t="s">
        <v>90</v>
      </c>
      <c r="B44" s="21" t="s">
        <v>76</v>
      </c>
      <c r="C44" s="21" t="s">
        <v>94</v>
      </c>
      <c r="D44" s="21">
        <v>411</v>
      </c>
      <c r="E44" s="21">
        <v>697686.030182</v>
      </c>
      <c r="F44" s="21">
        <v>4322023.92749</v>
      </c>
    </row>
    <row r="45" spans="1:6" ht="12.75">
      <c r="A45" s="21" t="s">
        <v>95</v>
      </c>
      <c r="B45" s="21" t="s">
        <v>74</v>
      </c>
      <c r="C45" s="21" t="s">
        <v>96</v>
      </c>
      <c r="D45" s="21">
        <v>361</v>
      </c>
      <c r="E45" s="21">
        <v>697202.736617</v>
      </c>
      <c r="F45" s="21">
        <v>4318865.89313</v>
      </c>
    </row>
    <row r="46" spans="1:6" ht="12.75">
      <c r="A46" s="21" t="s">
        <v>95</v>
      </c>
      <c r="B46" s="21" t="s">
        <v>76</v>
      </c>
      <c r="C46" s="21" t="s">
        <v>97</v>
      </c>
      <c r="D46" s="21">
        <v>366</v>
      </c>
      <c r="E46" s="21">
        <v>697417.574041</v>
      </c>
      <c r="F46" s="21">
        <v>4318317.16765</v>
      </c>
    </row>
    <row r="49" spans="1:5" ht="13.5" thickBot="1">
      <c r="A49" s="187" t="s">
        <v>108</v>
      </c>
      <c r="B49" s="188"/>
      <c r="C49" s="188"/>
      <c r="D49" s="188"/>
      <c r="E49" s="188"/>
    </row>
    <row r="50" spans="1:6" ht="13.5" thickBot="1">
      <c r="A50" s="56" t="s">
        <v>99</v>
      </c>
      <c r="B50" s="57" t="s">
        <v>69</v>
      </c>
      <c r="C50" s="57" t="s">
        <v>70</v>
      </c>
      <c r="D50" s="61" t="s">
        <v>100</v>
      </c>
      <c r="E50" s="62" t="s">
        <v>101</v>
      </c>
      <c r="F50" s="62" t="s">
        <v>122</v>
      </c>
    </row>
    <row r="51" spans="1:6" ht="12.75">
      <c r="A51" s="58" t="s">
        <v>102</v>
      </c>
      <c r="B51" s="58" t="s">
        <v>103</v>
      </c>
      <c r="C51" s="58">
        <v>1626</v>
      </c>
      <c r="D51" s="59">
        <v>718150</v>
      </c>
      <c r="E51" s="59">
        <v>4335169</v>
      </c>
      <c r="F51" s="83" t="s">
        <v>24</v>
      </c>
    </row>
    <row r="52" spans="1:6" ht="12.75">
      <c r="A52" s="21" t="s">
        <v>102</v>
      </c>
      <c r="B52" s="21" t="s">
        <v>104</v>
      </c>
      <c r="C52" s="21">
        <v>1636</v>
      </c>
      <c r="D52" s="60">
        <v>718235</v>
      </c>
      <c r="E52" s="60">
        <v>4335305</v>
      </c>
      <c r="F52" s="82">
        <v>161</v>
      </c>
    </row>
    <row r="53" spans="1:6" ht="12.75">
      <c r="A53" s="21" t="s">
        <v>105</v>
      </c>
      <c r="B53" s="21" t="s">
        <v>106</v>
      </c>
      <c r="C53" s="21">
        <v>1376</v>
      </c>
      <c r="D53" s="60">
        <v>717804</v>
      </c>
      <c r="E53" s="60">
        <v>4324154</v>
      </c>
      <c r="F53" s="81" t="s">
        <v>24</v>
      </c>
    </row>
    <row r="54" spans="1:6" ht="12.75">
      <c r="A54" s="21" t="s">
        <v>105</v>
      </c>
      <c r="B54" s="21" t="s">
        <v>107</v>
      </c>
      <c r="C54" s="21">
        <v>1384</v>
      </c>
      <c r="D54" s="60">
        <v>717999</v>
      </c>
      <c r="E54" s="60">
        <v>4324409</v>
      </c>
      <c r="F54" s="82">
        <v>322</v>
      </c>
    </row>
  </sheetData>
  <mergeCells count="4">
    <mergeCell ref="D3:E3"/>
    <mergeCell ref="A3:C3"/>
    <mergeCell ref="A49:E49"/>
    <mergeCell ref="A30:L30"/>
  </mergeCells>
  <printOptions/>
  <pageMargins left="0.28" right="0.52" top="1" bottom="1" header="0.5" footer="0.5"/>
  <pageSetup horizontalDpi="200" verticalDpi="200" orientation="landscape" r:id="rId1"/>
  <headerFooter alignWithMargins="0">
    <oddFooter>&amp;LCopyright 2008 by Placer County Water Agency&amp;R&amp;F</oddFooter>
  </headerFooter>
</worksheet>
</file>

<file path=xl/worksheets/sheet3.xml><?xml version="1.0" encoding="utf-8"?>
<worksheet xmlns="http://schemas.openxmlformats.org/spreadsheetml/2006/main" xmlns:r="http://schemas.openxmlformats.org/officeDocument/2006/relationships">
  <dimension ref="A2:E31"/>
  <sheetViews>
    <sheetView workbookViewId="0" topLeftCell="A1">
      <selection activeCell="M27" sqref="M27"/>
    </sheetView>
  </sheetViews>
  <sheetFormatPr defaultColWidth="9.140625" defaultRowHeight="12.75"/>
  <cols>
    <col min="1" max="1" width="16.8515625" style="0" customWidth="1"/>
    <col min="2" max="2" width="26.421875" style="0" bestFit="1" customWidth="1"/>
    <col min="3" max="3" width="7.57421875" style="0" bestFit="1" customWidth="1"/>
    <col min="4" max="4" width="25.8515625" style="0" bestFit="1" customWidth="1"/>
    <col min="5" max="5" width="26.421875" style="0" bestFit="1" customWidth="1"/>
  </cols>
  <sheetData>
    <row r="2" ht="12.75">
      <c r="A2" s="1" t="s">
        <v>173</v>
      </c>
    </row>
    <row r="3" spans="1:5" ht="12.75">
      <c r="A3" s="120" t="s">
        <v>0</v>
      </c>
      <c r="B3" s="120" t="s">
        <v>169</v>
      </c>
      <c r="C3" s="120" t="s">
        <v>168</v>
      </c>
      <c r="D3" s="120" t="s">
        <v>171</v>
      </c>
      <c r="E3" s="120" t="s">
        <v>174</v>
      </c>
    </row>
    <row r="4" spans="1:5" ht="12.75">
      <c r="A4" s="100" t="s">
        <v>11</v>
      </c>
      <c r="B4" s="114"/>
      <c r="C4" s="121"/>
      <c r="D4" s="121"/>
      <c r="E4" s="122"/>
    </row>
    <row r="5" spans="1:5" ht="12.75">
      <c r="A5" s="123" t="s">
        <v>58</v>
      </c>
      <c r="B5" s="124">
        <f>VLOOKUP($A5,'Summary Data'!$A$5:$P$34,7,FALSE)</f>
        <v>2007</v>
      </c>
      <c r="C5" s="125" t="str">
        <f>VLOOKUP($A5,'Summary Data'!$A$5:$P$34,4,FALSE)</f>
        <v>SWAMP</v>
      </c>
      <c r="D5" s="125" t="str">
        <f>VLOOKUP($A5,'Raw Data &amp; Calculations'!$A$5:$F$27,4,FALSE)</f>
        <v>Duncan Creek Diversion</v>
      </c>
      <c r="E5" s="125">
        <f>VLOOKUP($A5,'Raw Data &amp; Calculations'!$A$5:$F$27,3,FALSE)</f>
        <v>2.3</v>
      </c>
    </row>
    <row r="6" spans="1:5" ht="12.75">
      <c r="A6" s="123" t="s">
        <v>59</v>
      </c>
      <c r="B6" s="124">
        <f>VLOOKUP($A6,'Summary Data'!$A$5:$P$34,7,FALSE)</f>
        <v>2007</v>
      </c>
      <c r="C6" s="125" t="str">
        <f>VLOOKUP($A6,'Summary Data'!$A$5:$P$34,4,FALSE)</f>
        <v>SWAMP</v>
      </c>
      <c r="D6" s="125" t="str">
        <f>VLOOKUP($A6,'Raw Data &amp; Calculations'!$A$5:$F$27,4,FALSE)</f>
        <v>No Upstream Diversion</v>
      </c>
      <c r="E6" s="126" t="str">
        <f>VLOOKUP($A6,'Raw Data &amp; Calculations'!$A$5:$F$27,3,FALSE)</f>
        <v>--</v>
      </c>
    </row>
    <row r="7" spans="1:5" ht="12.75">
      <c r="A7" s="123" t="s">
        <v>60</v>
      </c>
      <c r="B7" s="124" t="str">
        <f>VLOOKUP($A7,'Summary Data'!$A$5:$P$34,7,FALSE)</f>
        <v>2000, 2001</v>
      </c>
      <c r="C7" s="125"/>
      <c r="D7" s="125" t="str">
        <f>VLOOKUP($A7,'Raw Data &amp; Calculations'!$A$5:$F$27,4,FALSE)</f>
        <v>No Upstream Diversion</v>
      </c>
      <c r="E7" s="126" t="str">
        <f>VLOOKUP($A7,'Raw Data &amp; Calculations'!$A$5:$F$27,3,FALSE)</f>
        <v>--</v>
      </c>
    </row>
    <row r="8" spans="1:5" ht="12.75">
      <c r="A8" s="130" t="s">
        <v>125</v>
      </c>
      <c r="B8" s="127"/>
      <c r="C8" s="121"/>
      <c r="D8" s="121"/>
      <c r="E8" s="128"/>
    </row>
    <row r="9" spans="1:5" ht="12.75">
      <c r="A9" s="123" t="s">
        <v>41</v>
      </c>
      <c r="B9" s="124">
        <f>VLOOKUP($A9,'Summary Data'!$A$5:$P$34,7,FALSE)</f>
        <v>2007</v>
      </c>
      <c r="C9" s="125" t="str">
        <f>VLOOKUP($A9,'Summary Data'!$A$5:$P$34,4,FALSE)</f>
        <v>SWAMP</v>
      </c>
      <c r="D9" s="125" t="str">
        <f>VLOOKUP($A9,'Raw Data &amp; Calculations'!$A$5:$F$27,4,FALSE)</f>
        <v>Ralston</v>
      </c>
      <c r="E9" s="125">
        <f>VLOOKUP($A9,'Raw Data &amp; Calculations'!$A$5:$F$27,3,FALSE)</f>
        <v>19.9</v>
      </c>
    </row>
    <row r="10" spans="1:5" ht="12.75">
      <c r="A10" s="123" t="s">
        <v>42</v>
      </c>
      <c r="B10" s="124">
        <f>VLOOKUP($A10,'Summary Data'!$A$5:$P$34,7,FALSE)</f>
        <v>2007</v>
      </c>
      <c r="C10" s="125" t="str">
        <f>VLOOKUP($A10,'Summary Data'!$A$5:$P$34,4,FALSE)</f>
        <v>SWAMP</v>
      </c>
      <c r="D10" s="125" t="str">
        <f>VLOOKUP($A10,'Raw Data &amp; Calculations'!$A$5:$F$27,4,FALSE)</f>
        <v>Ralston</v>
      </c>
      <c r="E10" s="125">
        <f>VLOOKUP($A10,'Raw Data &amp; Calculations'!$A$5:$F$27,3,FALSE)</f>
        <v>10.6</v>
      </c>
    </row>
    <row r="11" spans="1:5" ht="12.75">
      <c r="A11" s="123" t="s">
        <v>43</v>
      </c>
      <c r="B11" s="124" t="str">
        <f>VLOOKUP($A11,'Summary Data'!$A$5:$P$34,7,FALSE)</f>
        <v>2001, 2002, 2004, 2005, 2006, 2007</v>
      </c>
      <c r="C11" s="125" t="str">
        <f>VLOOKUP($A11,'Summary Data'!$A$5:$P$34,4,FALSE)</f>
        <v>CSBP</v>
      </c>
      <c r="D11" s="125" t="str">
        <f>VLOOKUP($A11,'Raw Data &amp; Calculations'!$A$5:$F$27,4,FALSE)</f>
        <v>Ralston</v>
      </c>
      <c r="E11" s="125">
        <f>VLOOKUP($A11,'Raw Data &amp; Calculations'!$A$5:$F$27,3,FALSE)</f>
        <v>10.399999999999999</v>
      </c>
    </row>
    <row r="12" spans="1:5" ht="12.75">
      <c r="A12" s="123" t="s">
        <v>44</v>
      </c>
      <c r="B12" s="124">
        <f>VLOOKUP($A12,'Summary Data'!$A$5:$P$34,7,FALSE)</f>
        <v>2007</v>
      </c>
      <c r="C12" s="125" t="str">
        <f>VLOOKUP($A12,'Summary Data'!$A$5:$P$34,4,FALSE)</f>
        <v>SWAMP</v>
      </c>
      <c r="D12" s="125" t="str">
        <f>VLOOKUP($A12,'Raw Data &amp; Calculations'!$A$5:$F$27,4,FALSE)</f>
        <v>Ralston</v>
      </c>
      <c r="E12" s="125">
        <f>VLOOKUP($A12,'Raw Data &amp; Calculations'!$A$5:$F$27,3,FALSE)</f>
        <v>5.599999999999998</v>
      </c>
    </row>
    <row r="13" spans="1:5" ht="12.75">
      <c r="A13" s="123" t="s">
        <v>45</v>
      </c>
      <c r="B13" s="124" t="str">
        <f>VLOOKUP($A13,'Summary Data'!$A$5:$P$34,7,FALSE)</f>
        <v>2001, 2002, 2004, 2005, 2006, 2007</v>
      </c>
      <c r="C13" s="125" t="str">
        <f>VLOOKUP($A13,'Summary Data'!$A$5:$P$34,4,FALSE)</f>
        <v>CSBP</v>
      </c>
      <c r="D13" s="125" t="str">
        <f>VLOOKUP($A13,'Raw Data &amp; Calculations'!$A$5:$F$27,4,FALSE)</f>
        <v>Ralston</v>
      </c>
      <c r="E13" s="125">
        <f>VLOOKUP($A13,'Raw Data &amp; Calculations'!$A$5:$F$27,3,FALSE)</f>
        <v>3.8000000000000007</v>
      </c>
    </row>
    <row r="14" spans="1:5" ht="12.75">
      <c r="A14" s="123" t="s">
        <v>46</v>
      </c>
      <c r="B14" s="124" t="str">
        <f>VLOOKUP($A14,'Summary Data'!$A$5:$P$34,7,FALSE)</f>
        <v>2001, 2002, 2004, 2005, 2006, 2007</v>
      </c>
      <c r="C14" s="125" t="str">
        <f>VLOOKUP($A14,'Summary Data'!$A$5:$P$34,4,FALSE)</f>
        <v>CSBP</v>
      </c>
      <c r="D14" s="125" t="str">
        <f>VLOOKUP($A14,'Raw Data &amp; Calculations'!$A$5:$F$27,4,FALSE)</f>
        <v>Ralston</v>
      </c>
      <c r="E14" s="125">
        <f>VLOOKUP($A14,'Raw Data &amp; Calculations'!$A$5:$F$27,3,FALSE)</f>
        <v>1.0999999999999979</v>
      </c>
    </row>
    <row r="15" spans="1:5" ht="12.75">
      <c r="A15" s="123" t="s">
        <v>47</v>
      </c>
      <c r="B15" s="124" t="str">
        <f>VLOOKUP($A15,'Summary Data'!$A$5:$P$34,7,FALSE)</f>
        <v>2001, 2002, 2004, 2005, 2006, 2007</v>
      </c>
      <c r="C15" s="125" t="str">
        <f>VLOOKUP($A15,'Summary Data'!$A$5:$P$34,4,FALSE)</f>
        <v>CSBP</v>
      </c>
      <c r="D15" s="125" t="str">
        <f>VLOOKUP($A15,'Raw Data &amp; Calculations'!$A$5:$F$27,4,FALSE)</f>
        <v>Ralston</v>
      </c>
      <c r="E15" s="125">
        <f>VLOOKUP($A15,'Raw Data &amp; Calculations'!$A$5:$F$27,3,FALSE)</f>
        <v>0.5</v>
      </c>
    </row>
    <row r="16" spans="1:5" ht="12.75">
      <c r="A16" s="123" t="s">
        <v>48</v>
      </c>
      <c r="B16" s="124" t="str">
        <f>VLOOKUP($A16,'Summary Data'!$A$5:$P$34,7,FALSE)</f>
        <v>2001, 2002, 2004, 2005, 2006, 2007</v>
      </c>
      <c r="C16" s="125" t="str">
        <f>VLOOKUP($A16,'Summary Data'!$A$5:$P$34,4,FALSE)</f>
        <v>CSBP</v>
      </c>
      <c r="D16" s="125" t="str">
        <f>VLOOKUP($A16,'Raw Data &amp; Calculations'!$A$5:$F$27,4,FALSE)</f>
        <v>Interbay</v>
      </c>
      <c r="E16" s="125">
        <f>VLOOKUP($A16,'Raw Data &amp; Calculations'!$A$5:$F$27,3,FALSE)</f>
        <v>9.600000000000001</v>
      </c>
    </row>
    <row r="17" spans="1:5" ht="12.75">
      <c r="A17" s="123" t="s">
        <v>49</v>
      </c>
      <c r="B17" s="124">
        <f>VLOOKUP($A17,'Summary Data'!$A$5:$P$34,7,FALSE)</f>
        <v>2007</v>
      </c>
      <c r="C17" s="125" t="str">
        <f>VLOOKUP($A17,'Summary Data'!$A$5:$P$34,4,FALSE)</f>
        <v>SWAMP</v>
      </c>
      <c r="D17" s="125" t="str">
        <f>VLOOKUP($A17,'Raw Data &amp; Calculations'!$A$5:$F$27,4,FALSE)</f>
        <v>Interbay</v>
      </c>
      <c r="E17" s="125">
        <f>VLOOKUP($A17,'Raw Data &amp; Calculations'!$A$5:$F$27,3,FALSE)</f>
        <v>9.400000000000002</v>
      </c>
    </row>
    <row r="18" spans="1:5" ht="12.75">
      <c r="A18" s="123" t="s">
        <v>50</v>
      </c>
      <c r="B18" s="124">
        <f>VLOOKUP($A18,'Summary Data'!$A$5:$P$34,7,FALSE)</f>
        <v>2007</v>
      </c>
      <c r="C18" s="125" t="str">
        <f>VLOOKUP($A18,'Summary Data'!$A$5:$P$34,4,FALSE)</f>
        <v>SWAMP</v>
      </c>
      <c r="D18" s="125" t="str">
        <f>VLOOKUP($A18,'Raw Data &amp; Calculations'!$A$5:$F$27,4,FALSE)</f>
        <v>French Meadows Reservoir</v>
      </c>
      <c r="E18" s="125">
        <f>VLOOKUP($A18,'Raw Data &amp; Calculations'!$A$5:$F$27,3,FALSE)</f>
        <v>2.5</v>
      </c>
    </row>
    <row r="19" spans="1:5" ht="12.75">
      <c r="A19" s="100" t="s">
        <v>9</v>
      </c>
      <c r="B19" s="127"/>
      <c r="C19" s="121"/>
      <c r="D19" s="121"/>
      <c r="E19" s="128"/>
    </row>
    <row r="20" spans="1:5" ht="12.75">
      <c r="A20" s="123" t="s">
        <v>51</v>
      </c>
      <c r="B20" s="124" t="str">
        <f>VLOOKUP($A20,'Summary Data'!$A$5:$P$34,7,FALSE)</f>
        <v>2001, 2002, 2004, 2005, 2006, 2007</v>
      </c>
      <c r="C20" s="125" t="str">
        <f>VLOOKUP($A20,'Summary Data'!$A$5:$P$34,4,FALSE)</f>
        <v>CSBP</v>
      </c>
      <c r="D20" s="125" t="str">
        <f>VLOOKUP($A20,'Raw Data &amp; Calculations'!$A$5:$F$27,4,FALSE)</f>
        <v>Hell Hole Reservoir</v>
      </c>
      <c r="E20" s="125">
        <f>VLOOKUP($A20,'Raw Data &amp; Calculations'!$A$5:$F$27,3,FALSE)</f>
        <v>29.6</v>
      </c>
    </row>
    <row r="21" spans="1:5" ht="12.75">
      <c r="A21" s="123" t="s">
        <v>52</v>
      </c>
      <c r="B21" s="124">
        <f>VLOOKUP($A21,'Summary Data'!$A$5:$P$34,7,FALSE)</f>
        <v>2007</v>
      </c>
      <c r="C21" s="125" t="str">
        <f>VLOOKUP($A21,'Summary Data'!$A$5:$P$34,4,FALSE)</f>
        <v>SWAMP</v>
      </c>
      <c r="D21" s="125" t="str">
        <f>VLOOKUP($A21,'Raw Data &amp; Calculations'!$A$5:$F$27,4,FALSE)</f>
        <v>Hell Hole Reservoir</v>
      </c>
      <c r="E21" s="125">
        <f>VLOOKUP($A21,'Raw Data &amp; Calculations'!$A$5:$F$27,3,FALSE)</f>
        <v>27</v>
      </c>
    </row>
    <row r="22" spans="1:5" ht="12.75">
      <c r="A22" s="123" t="s">
        <v>53</v>
      </c>
      <c r="B22" s="124">
        <f>VLOOKUP($A22,'Summary Data'!$A$5:$P$34,7,FALSE)</f>
        <v>2007</v>
      </c>
      <c r="C22" s="125" t="str">
        <f>VLOOKUP($A22,'Summary Data'!$A$5:$P$34,4,FALSE)</f>
        <v>SWAMP</v>
      </c>
      <c r="D22" s="125" t="str">
        <f>VLOOKUP($A22,'Raw Data &amp; Calculations'!$A$5:$F$27,4,FALSE)</f>
        <v>Hell Hole Reservoir</v>
      </c>
      <c r="E22" s="125">
        <f>VLOOKUP($A22,'Raw Data &amp; Calculations'!$A$5:$F$27,3,FALSE)</f>
        <v>9.600000000000001</v>
      </c>
    </row>
    <row r="23" spans="1:5" ht="12.75">
      <c r="A23" s="123" t="s">
        <v>54</v>
      </c>
      <c r="B23" s="124">
        <f>VLOOKUP($A23,'Summary Data'!$A$5:$P$34,7,FALSE)</f>
        <v>2007</v>
      </c>
      <c r="C23" s="125" t="str">
        <f>VLOOKUP($A23,'Summary Data'!$A$5:$P$34,4,FALSE)</f>
        <v>SWAMP</v>
      </c>
      <c r="D23" s="125" t="str">
        <f>VLOOKUP($A23,'Raw Data &amp; Calculations'!$A$5:$F$27,4,FALSE)</f>
        <v>Hell Hole Reservoir</v>
      </c>
      <c r="E23" s="125">
        <f>VLOOKUP($A23,'Raw Data &amp; Calculations'!$A$5:$F$27,3,FALSE)</f>
        <v>4.800000000000001</v>
      </c>
    </row>
    <row r="24" spans="1:5" ht="12.75">
      <c r="A24" s="100" t="s">
        <v>131</v>
      </c>
      <c r="B24" s="127"/>
      <c r="C24" s="121"/>
      <c r="D24" s="121"/>
      <c r="E24" s="128"/>
    </row>
    <row r="25" spans="1:5" ht="12.75">
      <c r="A25" s="123" t="s">
        <v>55</v>
      </c>
      <c r="B25" s="124">
        <f>VLOOKUP($A25,'Summary Data'!$A$5:$P$34,7,FALSE)</f>
        <v>2007</v>
      </c>
      <c r="C25" s="125" t="str">
        <f>VLOOKUP($A25,'Summary Data'!$A$5:$P$34,4,FALSE)</f>
        <v>SWAMP</v>
      </c>
      <c r="D25" s="125" t="str">
        <f>VLOOKUP($A25,'Raw Data &amp; Calculations'!$A$5:$F$27,4,FALSE)</f>
        <v>South Fork Long Canyon  Diversion</v>
      </c>
      <c r="E25" s="125">
        <f>VLOOKUP($A25,'Raw Data &amp; Calculations'!$A$5:$F$27,3,FALSE)</f>
        <v>1</v>
      </c>
    </row>
    <row r="26" spans="1:5" ht="12.75">
      <c r="A26" s="123" t="s">
        <v>56</v>
      </c>
      <c r="B26" s="124" t="str">
        <f>VLOOKUP($A26,'Summary Data'!$A$5:$P$34,7,FALSE)</f>
        <v>1999, 2000</v>
      </c>
      <c r="C26" s="125"/>
      <c r="D26" s="125" t="str">
        <f>VLOOKUP($A26,'Raw Data &amp; Calculations'!$A$5:$F$27,4,FALSE)</f>
        <v>South Fork Long Canyon  Diversion</v>
      </c>
      <c r="E26" s="125">
        <f>VLOOKUP($A26,'Raw Data &amp; Calculations'!$A$5:$F$27,3,FALSE)</f>
        <v>1.0999999999999996</v>
      </c>
    </row>
    <row r="27" spans="1:5" ht="12.75">
      <c r="A27" s="123" t="s">
        <v>57</v>
      </c>
      <c r="B27" s="124">
        <f>VLOOKUP($A27,'Summary Data'!$A$5:$P$34,7,FALSE)</f>
        <v>2007</v>
      </c>
      <c r="C27" s="125" t="str">
        <f>VLOOKUP($A27,'Summary Data'!$A$5:$P$34,4,FALSE)</f>
        <v>SWAMP</v>
      </c>
      <c r="D27" s="125" t="str">
        <f>VLOOKUP($A27,'Raw Data &amp; Calculations'!$A$5:$F$27,4,FALSE)</f>
        <v>No Upstream Diversion</v>
      </c>
      <c r="E27" s="126" t="str">
        <f>VLOOKUP($A27,'Raw Data &amp; Calculations'!$A$5:$F$27,3,FALSE)</f>
        <v>--</v>
      </c>
    </row>
    <row r="28" spans="1:5" ht="12.75">
      <c r="A28" s="100" t="s">
        <v>134</v>
      </c>
      <c r="B28" s="127"/>
      <c r="C28" s="121"/>
      <c r="D28" s="121"/>
      <c r="E28" s="128"/>
    </row>
    <row r="29" spans="1:5" ht="12.75">
      <c r="A29" s="123" t="s">
        <v>61</v>
      </c>
      <c r="B29" s="124" t="str">
        <f>VLOOKUP($A29,'Summary Data'!$A$5:$P$34,7,FALSE)</f>
        <v>2001, 2002, 2004, 2005, 2006, 2007</v>
      </c>
      <c r="C29" s="125" t="str">
        <f>VLOOKUP($A29,'Summary Data'!$A$5:$P$34,4,FALSE)</f>
        <v>CSBP</v>
      </c>
      <c r="D29" s="125" t="str">
        <f>VLOOKUP($A29,'Raw Data &amp; Calculations'!$A$5:$F$27,4,FALSE)</f>
        <v>No Upstream Diversion</v>
      </c>
      <c r="E29" s="126" t="str">
        <f>VLOOKUP($A29,'Raw Data &amp; Calculations'!$A$5:$F$27,3,FALSE)</f>
        <v>--</v>
      </c>
    </row>
    <row r="30" spans="1:5" ht="12.75">
      <c r="A30" s="123" t="s">
        <v>62</v>
      </c>
      <c r="B30" s="124">
        <f>VLOOKUP($A30,'Summary Data'!$A$5:$P$34,7,FALSE)</f>
        <v>2007</v>
      </c>
      <c r="C30" s="125" t="str">
        <f>VLOOKUP($A30,'Summary Data'!$A$5:$P$34,4,FALSE)</f>
        <v>SWAMP</v>
      </c>
      <c r="D30" s="125" t="str">
        <f>VLOOKUP($A30,'Raw Data &amp; Calculations'!$A$5:$F$27,4,FALSE)</f>
        <v>No Upstream Diversion</v>
      </c>
      <c r="E30" s="126" t="str">
        <f>VLOOKUP($A30,'Raw Data &amp; Calculations'!$A$5:$F$27,3,FALSE)</f>
        <v>--</v>
      </c>
    </row>
    <row r="31" spans="1:5" ht="12.75">
      <c r="A31" s="123" t="s">
        <v>63</v>
      </c>
      <c r="B31" s="124">
        <f>VLOOKUP($A31,'Summary Data'!$A$5:$P$34,7,FALSE)</f>
        <v>2007</v>
      </c>
      <c r="C31" s="125" t="str">
        <f>VLOOKUP($A31,'Summary Data'!$A$5:$P$34,4,FALSE)</f>
        <v>SWAMP</v>
      </c>
      <c r="D31" s="125" t="str">
        <f>VLOOKUP($A31,'Raw Data &amp; Calculations'!$A$5:$F$27,4,FALSE)</f>
        <v>No Upstream Diversion</v>
      </c>
      <c r="E31" s="126" t="str">
        <f>VLOOKUP($A31,'Raw Data &amp; Calculations'!$A$5:$F$27,3,FALSE)</f>
        <v>--</v>
      </c>
    </row>
  </sheetData>
  <printOptions/>
  <pageMargins left="0.28" right="0.52" top="1" bottom="1" header="0.5" footer="0.5"/>
  <pageSetup horizontalDpi="600" verticalDpi="600" orientation="landscape" r:id="rId1"/>
  <headerFooter alignWithMargins="0">
    <oddFooter>&amp;LCopyright 2008 by Placer County Water Agency&amp;R&amp;F</oddFooter>
  </headerFooter>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M27" sqref="M27"/>
    </sheetView>
  </sheetViews>
  <sheetFormatPr defaultColWidth="9.140625" defaultRowHeight="12.75"/>
  <cols>
    <col min="1" max="1" width="39.00390625" style="0" customWidth="1"/>
    <col min="2" max="5" width="3.00390625" style="0" bestFit="1" customWidth="1"/>
    <col min="6" max="6" width="9.140625" style="111" customWidth="1"/>
    <col min="7" max="7" width="19.7109375" style="112" bestFit="1" customWidth="1"/>
  </cols>
  <sheetData>
    <row r="1" spans="1:8" ht="154.5" customHeight="1">
      <c r="A1" s="87" t="s">
        <v>135</v>
      </c>
      <c r="B1" s="88" t="s">
        <v>136</v>
      </c>
      <c r="C1" s="88" t="s">
        <v>137</v>
      </c>
      <c r="D1" s="88" t="s">
        <v>138</v>
      </c>
      <c r="E1" s="88" t="s">
        <v>139</v>
      </c>
      <c r="F1" s="88" t="s">
        <v>144</v>
      </c>
      <c r="G1" s="88" t="s">
        <v>145</v>
      </c>
      <c r="H1" s="90" t="s">
        <v>117</v>
      </c>
    </row>
    <row r="2" spans="1:8" ht="12.75" customHeight="1">
      <c r="A2" s="91" t="s">
        <v>11</v>
      </c>
      <c r="B2" s="92"/>
      <c r="C2" s="92"/>
      <c r="D2" s="92"/>
      <c r="E2" s="92"/>
      <c r="F2" s="93"/>
      <c r="G2" s="94"/>
      <c r="H2" s="95"/>
    </row>
    <row r="3" spans="1:8" ht="12.75" customHeight="1">
      <c r="A3" s="195" t="s">
        <v>140</v>
      </c>
      <c r="B3" s="171"/>
      <c r="C3" s="171"/>
      <c r="D3" s="171"/>
      <c r="E3" s="197" t="s">
        <v>141</v>
      </c>
      <c r="F3" s="200" t="s">
        <v>65</v>
      </c>
      <c r="G3" s="202" t="s">
        <v>147</v>
      </c>
      <c r="H3" s="190">
        <v>11</v>
      </c>
    </row>
    <row r="4" spans="1:8" ht="12.75" customHeight="1" thickBot="1">
      <c r="A4" s="196"/>
      <c r="B4" s="191"/>
      <c r="C4" s="191"/>
      <c r="D4" s="191"/>
      <c r="E4" s="205"/>
      <c r="F4" s="203"/>
      <c r="G4" s="204"/>
      <c r="H4" s="170"/>
    </row>
    <row r="5" spans="1:8" ht="12.75" customHeight="1">
      <c r="A5" s="194" t="s">
        <v>142</v>
      </c>
      <c r="B5" s="193"/>
      <c r="C5" s="192"/>
      <c r="D5" s="192"/>
      <c r="E5" s="193" t="s">
        <v>141</v>
      </c>
      <c r="F5" s="199" t="s">
        <v>65</v>
      </c>
      <c r="G5" s="201" t="s">
        <v>148</v>
      </c>
      <c r="H5" s="189">
        <v>11</v>
      </c>
    </row>
    <row r="6" spans="1:8" ht="12.75" customHeight="1">
      <c r="A6" s="198"/>
      <c r="B6" s="197"/>
      <c r="C6" s="171"/>
      <c r="D6" s="171"/>
      <c r="E6" s="197"/>
      <c r="F6" s="200"/>
      <c r="G6" s="202"/>
      <c r="H6" s="190"/>
    </row>
    <row r="7" spans="1:8" ht="12.75" customHeight="1">
      <c r="A7" s="100" t="s">
        <v>125</v>
      </c>
      <c r="B7" s="101"/>
      <c r="C7" s="101"/>
      <c r="D7" s="101"/>
      <c r="E7" s="101"/>
      <c r="F7" s="102"/>
      <c r="G7" s="94"/>
      <c r="H7" s="103"/>
    </row>
    <row r="8" spans="1:8" ht="12.75" customHeight="1">
      <c r="A8" s="195" t="s">
        <v>126</v>
      </c>
      <c r="B8" s="197" t="s">
        <v>141</v>
      </c>
      <c r="C8" s="171"/>
      <c r="D8" s="171"/>
      <c r="E8" s="171"/>
      <c r="F8" s="200" t="s">
        <v>65</v>
      </c>
      <c r="G8" s="202" t="s">
        <v>149</v>
      </c>
      <c r="H8" s="190">
        <v>11</v>
      </c>
    </row>
    <row r="9" spans="1:8" ht="12.75" customHeight="1" thickBot="1">
      <c r="A9" s="196"/>
      <c r="B9" s="191"/>
      <c r="C9" s="191"/>
      <c r="D9" s="191"/>
      <c r="E9" s="191"/>
      <c r="F9" s="203"/>
      <c r="G9" s="204"/>
      <c r="H9" s="170"/>
    </row>
    <row r="10" spans="1:8" ht="12.75" customHeight="1">
      <c r="A10" s="194" t="s">
        <v>7</v>
      </c>
      <c r="B10" s="193" t="s">
        <v>141</v>
      </c>
      <c r="C10" s="193"/>
      <c r="D10" s="192"/>
      <c r="E10" s="192"/>
      <c r="F10" s="104" t="s">
        <v>65</v>
      </c>
      <c r="G10" s="105" t="s">
        <v>159</v>
      </c>
      <c r="H10" s="99">
        <v>11</v>
      </c>
    </row>
    <row r="11" spans="1:8" ht="12.75" customHeight="1">
      <c r="A11" s="195"/>
      <c r="B11" s="171"/>
      <c r="C11" s="171"/>
      <c r="D11" s="171"/>
      <c r="E11" s="171"/>
      <c r="F11" s="106" t="s">
        <v>66</v>
      </c>
      <c r="G11" s="107" t="s">
        <v>150</v>
      </c>
      <c r="H11" s="97">
        <v>3</v>
      </c>
    </row>
    <row r="12" spans="1:8" ht="12.75" customHeight="1" thickBot="1">
      <c r="A12" s="196"/>
      <c r="B12" s="191"/>
      <c r="C12" s="191"/>
      <c r="D12" s="191"/>
      <c r="E12" s="191"/>
      <c r="F12" s="108" t="s">
        <v>146</v>
      </c>
      <c r="G12" s="109" t="s">
        <v>151</v>
      </c>
      <c r="H12" s="98">
        <v>2</v>
      </c>
    </row>
    <row r="13" spans="1:8" ht="12.75" customHeight="1">
      <c r="A13" s="194" t="s">
        <v>127</v>
      </c>
      <c r="B13" s="193"/>
      <c r="C13" s="193" t="s">
        <v>141</v>
      </c>
      <c r="D13" s="192"/>
      <c r="E13" s="192"/>
      <c r="F13" s="104" t="s">
        <v>65</v>
      </c>
      <c r="G13" s="105" t="s">
        <v>160</v>
      </c>
      <c r="H13" s="99">
        <v>22</v>
      </c>
    </row>
    <row r="14" spans="1:8" ht="26.25" customHeight="1">
      <c r="A14" s="195"/>
      <c r="B14" s="171"/>
      <c r="C14" s="171"/>
      <c r="D14" s="171"/>
      <c r="E14" s="171"/>
      <c r="F14" s="106" t="s">
        <v>66</v>
      </c>
      <c r="G14" s="96" t="s">
        <v>161</v>
      </c>
      <c r="H14" s="97">
        <v>10</v>
      </c>
    </row>
    <row r="15" spans="1:8" ht="12.75" customHeight="1" thickBot="1">
      <c r="A15" s="196"/>
      <c r="B15" s="191"/>
      <c r="C15" s="191"/>
      <c r="D15" s="191"/>
      <c r="E15" s="191"/>
      <c r="F15" s="108" t="s">
        <v>146</v>
      </c>
      <c r="G15" s="109" t="s">
        <v>152</v>
      </c>
      <c r="H15" s="98">
        <v>2</v>
      </c>
    </row>
    <row r="16" spans="1:8" ht="12.75" customHeight="1">
      <c r="A16" s="194" t="s">
        <v>128</v>
      </c>
      <c r="B16" s="193"/>
      <c r="C16" s="193" t="s">
        <v>141</v>
      </c>
      <c r="D16" s="192"/>
      <c r="E16" s="193"/>
      <c r="F16" s="104" t="s">
        <v>65</v>
      </c>
      <c r="G16" s="105" t="s">
        <v>153</v>
      </c>
      <c r="H16" s="99">
        <v>11</v>
      </c>
    </row>
    <row r="17" spans="1:8" ht="12.75" customHeight="1">
      <c r="A17" s="195"/>
      <c r="B17" s="171"/>
      <c r="C17" s="171"/>
      <c r="D17" s="171"/>
      <c r="E17" s="171"/>
      <c r="F17" s="106" t="s">
        <v>146</v>
      </c>
      <c r="G17" s="107" t="s">
        <v>153</v>
      </c>
      <c r="H17" s="97">
        <v>2</v>
      </c>
    </row>
    <row r="18" spans="1:9" ht="12.75" customHeight="1">
      <c r="A18" s="100" t="s">
        <v>9</v>
      </c>
      <c r="B18" s="101"/>
      <c r="C18" s="101"/>
      <c r="D18" s="110"/>
      <c r="E18" s="101"/>
      <c r="F18" s="102"/>
      <c r="G18" s="94"/>
      <c r="H18" s="103"/>
      <c r="I18" s="7"/>
    </row>
    <row r="19" spans="1:8" ht="12.75" customHeight="1">
      <c r="A19" s="195" t="s">
        <v>129</v>
      </c>
      <c r="B19" s="197" t="s">
        <v>141</v>
      </c>
      <c r="C19" s="171"/>
      <c r="D19" s="171"/>
      <c r="E19" s="171"/>
      <c r="F19" s="106" t="s">
        <v>65</v>
      </c>
      <c r="G19" s="107" t="s">
        <v>154</v>
      </c>
      <c r="H19" s="97">
        <v>11</v>
      </c>
    </row>
    <row r="20" spans="1:8" ht="12.75" customHeight="1" thickBot="1">
      <c r="A20" s="196"/>
      <c r="B20" s="191"/>
      <c r="C20" s="191"/>
      <c r="D20" s="191"/>
      <c r="E20" s="191"/>
      <c r="F20" s="108" t="s">
        <v>146</v>
      </c>
      <c r="G20" s="109" t="s">
        <v>154</v>
      </c>
      <c r="H20" s="98">
        <v>2</v>
      </c>
    </row>
    <row r="21" spans="1:8" ht="12.75" customHeight="1">
      <c r="A21" s="194" t="s">
        <v>130</v>
      </c>
      <c r="B21" s="193" t="s">
        <v>141</v>
      </c>
      <c r="C21" s="192"/>
      <c r="D21" s="192"/>
      <c r="E21" s="192"/>
      <c r="F21" s="104" t="s">
        <v>65</v>
      </c>
      <c r="G21" s="105" t="s">
        <v>162</v>
      </c>
      <c r="H21" s="99">
        <v>22</v>
      </c>
    </row>
    <row r="22" spans="1:8" ht="12.75" customHeight="1">
      <c r="A22" s="198"/>
      <c r="B22" s="171"/>
      <c r="C22" s="171"/>
      <c r="D22" s="171"/>
      <c r="E22" s="171"/>
      <c r="F22" s="106" t="s">
        <v>66</v>
      </c>
      <c r="G22" s="107" t="s">
        <v>155</v>
      </c>
      <c r="H22" s="97">
        <v>3</v>
      </c>
    </row>
    <row r="23" spans="1:8" ht="12.75" customHeight="1">
      <c r="A23" s="198"/>
      <c r="B23" s="171"/>
      <c r="C23" s="171"/>
      <c r="D23" s="171"/>
      <c r="E23" s="171"/>
      <c r="F23" s="106" t="s">
        <v>146</v>
      </c>
      <c r="G23" s="107" t="s">
        <v>156</v>
      </c>
      <c r="H23" s="97">
        <v>4</v>
      </c>
    </row>
    <row r="24" spans="1:8" ht="12.75" customHeight="1">
      <c r="A24" s="100" t="s">
        <v>131</v>
      </c>
      <c r="B24" s="101"/>
      <c r="C24" s="101"/>
      <c r="D24" s="101"/>
      <c r="E24" s="101"/>
      <c r="F24" s="102"/>
      <c r="G24" s="94"/>
      <c r="H24" s="103"/>
    </row>
    <row r="25" spans="1:8" ht="12.75" customHeight="1">
      <c r="A25" s="195" t="s">
        <v>132</v>
      </c>
      <c r="B25" s="171"/>
      <c r="C25" s="171"/>
      <c r="D25" s="171"/>
      <c r="E25" s="197" t="s">
        <v>141</v>
      </c>
      <c r="F25" s="200" t="s">
        <v>65</v>
      </c>
      <c r="G25" s="202" t="s">
        <v>163</v>
      </c>
      <c r="H25" s="190">
        <v>11</v>
      </c>
    </row>
    <row r="26" spans="1:8" ht="12.75" customHeight="1" thickBot="1">
      <c r="A26" s="196"/>
      <c r="B26" s="191"/>
      <c r="C26" s="191"/>
      <c r="D26" s="191"/>
      <c r="E26" s="191"/>
      <c r="F26" s="203"/>
      <c r="G26" s="204"/>
      <c r="H26" s="170"/>
    </row>
    <row r="27" spans="1:8" ht="12.75" customHeight="1">
      <c r="A27" s="194" t="s">
        <v>133</v>
      </c>
      <c r="B27" s="193" t="s">
        <v>141</v>
      </c>
      <c r="C27" s="192"/>
      <c r="D27" s="192"/>
      <c r="E27" s="193" t="s">
        <v>141</v>
      </c>
      <c r="F27" s="199" t="s">
        <v>65</v>
      </c>
      <c r="G27" s="201" t="s">
        <v>164</v>
      </c>
      <c r="H27" s="189">
        <v>11</v>
      </c>
    </row>
    <row r="28" spans="1:8" ht="12.75" customHeight="1">
      <c r="A28" s="198"/>
      <c r="B28" s="171"/>
      <c r="C28" s="171"/>
      <c r="D28" s="171"/>
      <c r="E28" s="171"/>
      <c r="F28" s="200"/>
      <c r="G28" s="202"/>
      <c r="H28" s="190"/>
    </row>
    <row r="29" spans="1:8" ht="12.75" customHeight="1">
      <c r="A29" s="100" t="s">
        <v>134</v>
      </c>
      <c r="B29" s="101"/>
      <c r="C29" s="101"/>
      <c r="D29" s="101"/>
      <c r="E29" s="101"/>
      <c r="F29" s="102"/>
      <c r="G29" s="94"/>
      <c r="H29" s="103"/>
    </row>
    <row r="30" spans="1:8" ht="12.75" customHeight="1">
      <c r="A30" s="195" t="s">
        <v>12</v>
      </c>
      <c r="B30" s="171"/>
      <c r="C30" s="171"/>
      <c r="D30" s="197" t="s">
        <v>141</v>
      </c>
      <c r="E30" s="171"/>
      <c r="F30" s="106" t="s">
        <v>65</v>
      </c>
      <c r="G30" s="107" t="s">
        <v>165</v>
      </c>
      <c r="H30" s="97">
        <v>11</v>
      </c>
    </row>
    <row r="31" spans="1:8" ht="12.75" customHeight="1">
      <c r="A31" s="195"/>
      <c r="B31" s="171"/>
      <c r="C31" s="171"/>
      <c r="D31" s="171"/>
      <c r="E31" s="171"/>
      <c r="F31" s="106" t="s">
        <v>66</v>
      </c>
      <c r="G31" s="107" t="s">
        <v>166</v>
      </c>
      <c r="H31" s="97">
        <v>3</v>
      </c>
    </row>
    <row r="32" spans="1:8" ht="12.75" customHeight="1" thickBot="1">
      <c r="A32" s="196"/>
      <c r="B32" s="191"/>
      <c r="C32" s="191"/>
      <c r="D32" s="191"/>
      <c r="E32" s="191"/>
      <c r="F32" s="108" t="s">
        <v>146</v>
      </c>
      <c r="G32" s="109" t="s">
        <v>157</v>
      </c>
      <c r="H32" s="98">
        <v>2</v>
      </c>
    </row>
    <row r="33" spans="1:8" ht="12.75" customHeight="1">
      <c r="A33" s="194" t="s">
        <v>13</v>
      </c>
      <c r="B33" s="192"/>
      <c r="C33" s="192"/>
      <c r="D33" s="193" t="s">
        <v>141</v>
      </c>
      <c r="E33" s="192"/>
      <c r="F33" s="104" t="s">
        <v>65</v>
      </c>
      <c r="G33" s="105" t="s">
        <v>158</v>
      </c>
      <c r="H33" s="99">
        <v>11</v>
      </c>
    </row>
    <row r="34" spans="1:8" ht="12.75">
      <c r="A34" s="198"/>
      <c r="B34" s="171"/>
      <c r="C34" s="171"/>
      <c r="D34" s="171"/>
      <c r="E34" s="171"/>
      <c r="F34" s="106" t="s">
        <v>146</v>
      </c>
      <c r="G34" s="107" t="s">
        <v>167</v>
      </c>
      <c r="H34" s="97">
        <v>2</v>
      </c>
    </row>
  </sheetData>
  <mergeCells count="75">
    <mergeCell ref="D5:D6"/>
    <mergeCell ref="E5:E6"/>
    <mergeCell ref="F5:F6"/>
    <mergeCell ref="G5:G6"/>
    <mergeCell ref="D3:D4"/>
    <mergeCell ref="E3:E4"/>
    <mergeCell ref="F3:F4"/>
    <mergeCell ref="G3:G4"/>
    <mergeCell ref="A3:A4"/>
    <mergeCell ref="A5:A6"/>
    <mergeCell ref="B3:B4"/>
    <mergeCell ref="C3:C4"/>
    <mergeCell ref="B5:B6"/>
    <mergeCell ref="C5:C6"/>
    <mergeCell ref="A8:A9"/>
    <mergeCell ref="B8:B9"/>
    <mergeCell ref="C8:C9"/>
    <mergeCell ref="D8:D9"/>
    <mergeCell ref="E8:E9"/>
    <mergeCell ref="F8:F9"/>
    <mergeCell ref="G8:G9"/>
    <mergeCell ref="A25:A26"/>
    <mergeCell ref="B25:B26"/>
    <mergeCell ref="C25:C26"/>
    <mergeCell ref="D25:D26"/>
    <mergeCell ref="E25:E26"/>
    <mergeCell ref="F25:F26"/>
    <mergeCell ref="G25:G26"/>
    <mergeCell ref="F27:F28"/>
    <mergeCell ref="G27:G28"/>
    <mergeCell ref="A30:A32"/>
    <mergeCell ref="D30:D32"/>
    <mergeCell ref="E30:E32"/>
    <mergeCell ref="B27:B28"/>
    <mergeCell ref="A27:A28"/>
    <mergeCell ref="C27:C28"/>
    <mergeCell ref="D27:D28"/>
    <mergeCell ref="A33:A34"/>
    <mergeCell ref="A21:A23"/>
    <mergeCell ref="A19:A20"/>
    <mergeCell ref="E27:E28"/>
    <mergeCell ref="B33:B34"/>
    <mergeCell ref="C33:C34"/>
    <mergeCell ref="D33:D34"/>
    <mergeCell ref="E33:E34"/>
    <mergeCell ref="C19:C20"/>
    <mergeCell ref="D19:D20"/>
    <mergeCell ref="A13:A15"/>
    <mergeCell ref="A10:A12"/>
    <mergeCell ref="B30:B32"/>
    <mergeCell ref="C30:C32"/>
    <mergeCell ref="B21:B23"/>
    <mergeCell ref="B19:B20"/>
    <mergeCell ref="B10:B12"/>
    <mergeCell ref="C13:C15"/>
    <mergeCell ref="C10:C12"/>
    <mergeCell ref="A16:A17"/>
    <mergeCell ref="D10:D12"/>
    <mergeCell ref="E10:E12"/>
    <mergeCell ref="B13:B15"/>
    <mergeCell ref="D13:D15"/>
    <mergeCell ref="E13:E15"/>
    <mergeCell ref="C16:C17"/>
    <mergeCell ref="B16:B17"/>
    <mergeCell ref="D16:D17"/>
    <mergeCell ref="E16:E17"/>
    <mergeCell ref="E19:E20"/>
    <mergeCell ref="E21:E23"/>
    <mergeCell ref="D21:D23"/>
    <mergeCell ref="C21:C23"/>
    <mergeCell ref="H27:H28"/>
    <mergeCell ref="H3:H4"/>
    <mergeCell ref="H5:H6"/>
    <mergeCell ref="H8:H9"/>
    <mergeCell ref="H25:H26"/>
  </mergeCells>
  <printOptions/>
  <pageMargins left="0.28" right="0.52" top="1" bottom="1" header="0.5" footer="0.5"/>
  <pageSetup horizontalDpi="200" verticalDpi="200" orientation="landscape" r:id="rId1"/>
  <headerFooter alignWithMargins="0">
    <oddFooter>&amp;LCopyright 2008 by Placer County Water Agency&amp;R&amp;F</oddFooter>
  </headerFooter>
</worksheet>
</file>

<file path=xl/worksheets/sheet5.xml><?xml version="1.0" encoding="utf-8"?>
<worksheet xmlns="http://schemas.openxmlformats.org/spreadsheetml/2006/main" xmlns:r="http://schemas.openxmlformats.org/officeDocument/2006/relationships">
  <dimension ref="A1:O37"/>
  <sheetViews>
    <sheetView tabSelected="1" view="pageBreakPreview" zoomScaleSheetLayoutView="100" workbookViewId="0" topLeftCell="A1">
      <selection activeCell="O20" sqref="O20"/>
    </sheetView>
  </sheetViews>
  <sheetFormatPr defaultColWidth="9.140625" defaultRowHeight="12.75"/>
  <cols>
    <col min="1" max="1" width="16.28125" style="0" customWidth="1"/>
    <col min="2" max="4" width="2.7109375" style="0" customWidth="1"/>
    <col min="5" max="5" width="15.57421875" style="0" customWidth="1"/>
    <col min="6" max="6" width="11.28125" style="0" customWidth="1"/>
    <col min="7" max="7" width="11.7109375" style="0" customWidth="1"/>
    <col min="8" max="8" width="8.140625" style="0" customWidth="1"/>
    <col min="9" max="9" width="11.28125" style="0" customWidth="1"/>
    <col min="10" max="10" width="4.28125" style="0" customWidth="1"/>
    <col min="11" max="11" width="4.140625" style="0" customWidth="1"/>
    <col min="12" max="13" width="4.28125" style="0" customWidth="1"/>
    <col min="14" max="14" width="6.28125" style="0" customWidth="1"/>
    <col min="15" max="15" width="4.421875" style="0" customWidth="1"/>
  </cols>
  <sheetData>
    <row r="1" ht="12.75">
      <c r="A1" s="1" t="s">
        <v>197</v>
      </c>
    </row>
    <row r="2" ht="9" customHeight="1">
      <c r="A2" s="1"/>
    </row>
    <row r="3" spans="1:15" ht="12.75" customHeight="1">
      <c r="A3" s="176" t="s">
        <v>0</v>
      </c>
      <c r="B3" s="212" t="s">
        <v>182</v>
      </c>
      <c r="C3" s="212" t="s">
        <v>137</v>
      </c>
      <c r="D3" s="212" t="s">
        <v>138</v>
      </c>
      <c r="E3" s="210" t="s">
        <v>203</v>
      </c>
      <c r="F3" s="208" t="s">
        <v>222</v>
      </c>
      <c r="G3" s="177" t="s">
        <v>204</v>
      </c>
      <c r="H3" s="161"/>
      <c r="I3" s="161"/>
      <c r="J3" s="206" t="s">
        <v>212</v>
      </c>
      <c r="K3" s="206"/>
      <c r="L3" s="206"/>
      <c r="M3" s="206"/>
      <c r="N3" s="206"/>
      <c r="O3" s="206"/>
    </row>
    <row r="4" spans="1:15" ht="84" customHeight="1">
      <c r="A4" s="176"/>
      <c r="B4" s="213"/>
      <c r="C4" s="213"/>
      <c r="D4" s="213"/>
      <c r="E4" s="211"/>
      <c r="F4" s="209"/>
      <c r="G4" s="173"/>
      <c r="H4" s="163" t="s">
        <v>224</v>
      </c>
      <c r="I4" s="163" t="s">
        <v>225</v>
      </c>
      <c r="J4" s="159" t="s">
        <v>218</v>
      </c>
      <c r="K4" s="159" t="s">
        <v>213</v>
      </c>
      <c r="L4" s="159" t="s">
        <v>214</v>
      </c>
      <c r="M4" s="159" t="s">
        <v>215</v>
      </c>
      <c r="N4" s="159" t="s">
        <v>216</v>
      </c>
      <c r="O4" s="159" t="s">
        <v>217</v>
      </c>
    </row>
    <row r="5" spans="1:15" ht="12.75">
      <c r="A5" s="131" t="s">
        <v>6</v>
      </c>
      <c r="B5" s="132"/>
      <c r="C5" s="132"/>
      <c r="D5" s="132"/>
      <c r="E5" s="132"/>
      <c r="F5" s="132"/>
      <c r="G5" s="132"/>
      <c r="H5" s="132"/>
      <c r="I5" s="132"/>
      <c r="J5" s="132"/>
      <c r="K5" s="132"/>
      <c r="L5" s="132"/>
      <c r="M5" s="132"/>
      <c r="N5" s="132"/>
      <c r="O5" s="147"/>
    </row>
    <row r="6" spans="1:15" ht="12.75">
      <c r="A6" s="144" t="s">
        <v>41</v>
      </c>
      <c r="B6" s="144"/>
      <c r="C6" s="113" t="s">
        <v>141</v>
      </c>
      <c r="D6" s="144"/>
      <c r="E6" s="140" t="s">
        <v>65</v>
      </c>
      <c r="F6" s="140" t="s">
        <v>221</v>
      </c>
      <c r="G6" s="125" t="s">
        <v>19</v>
      </c>
      <c r="H6" s="164">
        <v>643</v>
      </c>
      <c r="I6" s="167">
        <v>61.8</v>
      </c>
      <c r="J6" s="60"/>
      <c r="K6" s="113" t="s">
        <v>141</v>
      </c>
      <c r="L6" s="113" t="s">
        <v>141</v>
      </c>
      <c r="M6" s="60"/>
      <c r="N6" s="60"/>
      <c r="O6" s="60"/>
    </row>
    <row r="7" spans="1:15" ht="12.75">
      <c r="A7" s="144" t="s">
        <v>42</v>
      </c>
      <c r="B7" s="144"/>
      <c r="C7" s="113" t="s">
        <v>141</v>
      </c>
      <c r="D7" s="144"/>
      <c r="E7" s="140" t="s">
        <v>65</v>
      </c>
      <c r="F7" s="140" t="s">
        <v>221</v>
      </c>
      <c r="G7" s="125" t="s">
        <v>19</v>
      </c>
      <c r="H7" s="164">
        <v>797</v>
      </c>
      <c r="I7" s="167">
        <v>57.8</v>
      </c>
      <c r="J7" s="60"/>
      <c r="K7" s="113" t="s">
        <v>141</v>
      </c>
      <c r="L7" s="113" t="s">
        <v>141</v>
      </c>
      <c r="M7" s="60"/>
      <c r="N7" s="60"/>
      <c r="O7" s="60"/>
    </row>
    <row r="8" spans="1:15" ht="12.75">
      <c r="A8" s="144" t="s">
        <v>43</v>
      </c>
      <c r="B8" s="144"/>
      <c r="C8" s="113" t="s">
        <v>141</v>
      </c>
      <c r="D8" s="144"/>
      <c r="E8" s="140" t="s">
        <v>66</v>
      </c>
      <c r="F8" s="140" t="s">
        <v>198</v>
      </c>
      <c r="G8" s="125" t="s">
        <v>19</v>
      </c>
      <c r="H8" s="164">
        <v>803</v>
      </c>
      <c r="I8" s="167">
        <v>57.8</v>
      </c>
      <c r="J8" s="60"/>
      <c r="K8" s="113" t="s">
        <v>141</v>
      </c>
      <c r="L8" s="113" t="s">
        <v>141</v>
      </c>
      <c r="M8" s="60"/>
      <c r="N8" s="60"/>
      <c r="O8" s="113" t="s">
        <v>141</v>
      </c>
    </row>
    <row r="9" spans="1:15" ht="12.75">
      <c r="A9" s="144" t="s">
        <v>44</v>
      </c>
      <c r="B9" s="144"/>
      <c r="C9" s="113" t="s">
        <v>141</v>
      </c>
      <c r="D9" s="144"/>
      <c r="E9" s="140" t="s">
        <v>65</v>
      </c>
      <c r="F9" s="140" t="s">
        <v>221</v>
      </c>
      <c r="G9" s="125" t="s">
        <v>19</v>
      </c>
      <c r="H9" s="164">
        <v>888</v>
      </c>
      <c r="I9" s="167">
        <v>56.4</v>
      </c>
      <c r="J9" s="60"/>
      <c r="K9" s="113" t="s">
        <v>141</v>
      </c>
      <c r="L9" s="113" t="s">
        <v>141</v>
      </c>
      <c r="M9" s="60"/>
      <c r="N9" s="60"/>
      <c r="O9" s="60"/>
    </row>
    <row r="10" spans="1:15" ht="12.75">
      <c r="A10" s="144" t="s">
        <v>45</v>
      </c>
      <c r="B10" s="144"/>
      <c r="C10" s="113" t="s">
        <v>141</v>
      </c>
      <c r="D10" s="144"/>
      <c r="E10" s="140" t="s">
        <v>66</v>
      </c>
      <c r="F10" s="140" t="s">
        <v>198</v>
      </c>
      <c r="G10" s="125" t="s">
        <v>19</v>
      </c>
      <c r="H10" s="164">
        <v>948</v>
      </c>
      <c r="I10" s="167">
        <v>55</v>
      </c>
      <c r="J10" s="60"/>
      <c r="K10" s="113" t="s">
        <v>141</v>
      </c>
      <c r="L10" s="113" t="s">
        <v>141</v>
      </c>
      <c r="M10" s="60"/>
      <c r="N10" s="60"/>
      <c r="O10" s="113" t="s">
        <v>141</v>
      </c>
    </row>
    <row r="11" spans="1:15" ht="12.75">
      <c r="A11" s="144" t="s">
        <v>46</v>
      </c>
      <c r="B11" s="144"/>
      <c r="C11" s="113" t="s">
        <v>141</v>
      </c>
      <c r="D11" s="144"/>
      <c r="E11" s="140" t="s">
        <v>66</v>
      </c>
      <c r="F11" s="140" t="s">
        <v>198</v>
      </c>
      <c r="G11" s="125" t="s">
        <v>19</v>
      </c>
      <c r="H11" s="164">
        <v>1049</v>
      </c>
      <c r="I11" s="167">
        <v>54.4</v>
      </c>
      <c r="J11" s="60"/>
      <c r="K11" s="113" t="s">
        <v>141</v>
      </c>
      <c r="L11" s="113" t="s">
        <v>141</v>
      </c>
      <c r="M11" s="60"/>
      <c r="N11" s="60"/>
      <c r="O11" s="113" t="s">
        <v>141</v>
      </c>
    </row>
    <row r="12" spans="1:15" ht="12.75">
      <c r="A12" s="144" t="s">
        <v>179</v>
      </c>
      <c r="B12" s="144"/>
      <c r="C12" s="113" t="s">
        <v>141</v>
      </c>
      <c r="D12" s="144"/>
      <c r="E12" s="140" t="s">
        <v>66</v>
      </c>
      <c r="F12" s="140" t="s">
        <v>198</v>
      </c>
      <c r="G12" s="125" t="s">
        <v>19</v>
      </c>
      <c r="H12" s="164">
        <v>1103</v>
      </c>
      <c r="I12" s="167">
        <v>59.6</v>
      </c>
      <c r="J12" s="60"/>
      <c r="K12" s="113" t="s">
        <v>141</v>
      </c>
      <c r="L12" s="113" t="s">
        <v>141</v>
      </c>
      <c r="M12" s="60"/>
      <c r="N12" s="60"/>
      <c r="O12" s="113" t="s">
        <v>141</v>
      </c>
    </row>
    <row r="13" spans="1:15" ht="12.75">
      <c r="A13" s="131" t="s">
        <v>7</v>
      </c>
      <c r="B13" s="132"/>
      <c r="C13" s="132"/>
      <c r="D13" s="132"/>
      <c r="E13" s="133"/>
      <c r="F13" s="134"/>
      <c r="G13" s="132"/>
      <c r="H13" s="165"/>
      <c r="I13" s="168"/>
      <c r="J13" s="132"/>
      <c r="K13" s="132"/>
      <c r="L13" s="132"/>
      <c r="M13" s="132"/>
      <c r="N13" s="132"/>
      <c r="O13" s="147"/>
    </row>
    <row r="14" spans="1:15" ht="12.75">
      <c r="A14" s="144" t="s">
        <v>48</v>
      </c>
      <c r="B14" s="113" t="s">
        <v>141</v>
      </c>
      <c r="C14" s="144"/>
      <c r="D14" s="144"/>
      <c r="E14" s="140" t="s">
        <v>66</v>
      </c>
      <c r="F14" s="140" t="s">
        <v>198</v>
      </c>
      <c r="G14" s="125" t="s">
        <v>19</v>
      </c>
      <c r="H14" s="164">
        <v>1178</v>
      </c>
      <c r="I14" s="167">
        <v>67.5</v>
      </c>
      <c r="J14" s="60"/>
      <c r="K14" s="60"/>
      <c r="L14" s="113" t="s">
        <v>141</v>
      </c>
      <c r="M14" s="60"/>
      <c r="N14" s="60"/>
      <c r="O14" s="113" t="s">
        <v>141</v>
      </c>
    </row>
    <row r="15" spans="1:15" ht="12.75">
      <c r="A15" s="144" t="s">
        <v>49</v>
      </c>
      <c r="B15" s="113" t="s">
        <v>141</v>
      </c>
      <c r="C15" s="144"/>
      <c r="D15" s="144"/>
      <c r="E15" s="140" t="s">
        <v>65</v>
      </c>
      <c r="F15" s="140" t="s">
        <v>221</v>
      </c>
      <c r="G15" s="125" t="s">
        <v>19</v>
      </c>
      <c r="H15" s="164">
        <v>1188</v>
      </c>
      <c r="I15" s="167">
        <v>67.5</v>
      </c>
      <c r="J15" s="60"/>
      <c r="K15" s="60"/>
      <c r="L15" s="113" t="s">
        <v>141</v>
      </c>
      <c r="M15" s="60"/>
      <c r="N15" s="60"/>
      <c r="O15" s="60"/>
    </row>
    <row r="16" spans="1:15" ht="12" customHeight="1">
      <c r="A16" s="131" t="s">
        <v>211</v>
      </c>
      <c r="B16" s="131"/>
      <c r="C16" s="131"/>
      <c r="D16" s="131"/>
      <c r="E16" s="131"/>
      <c r="F16" s="131"/>
      <c r="G16" s="132"/>
      <c r="H16" s="165"/>
      <c r="I16" s="168"/>
      <c r="J16" s="132"/>
      <c r="K16" s="132"/>
      <c r="L16" s="132"/>
      <c r="M16" s="132"/>
      <c r="N16" s="132"/>
      <c r="O16" s="147"/>
    </row>
    <row r="17" spans="1:15" ht="12.75">
      <c r="A17" s="144" t="s">
        <v>227</v>
      </c>
      <c r="B17" s="113" t="s">
        <v>141</v>
      </c>
      <c r="C17" s="144"/>
      <c r="D17" s="144"/>
      <c r="E17" s="140" t="s">
        <v>65</v>
      </c>
      <c r="F17" s="140" t="s">
        <v>221</v>
      </c>
      <c r="G17" s="140" t="s">
        <v>20</v>
      </c>
      <c r="H17" s="166">
        <v>4505</v>
      </c>
      <c r="I17" s="169">
        <v>56.5</v>
      </c>
      <c r="J17" s="60"/>
      <c r="K17" s="60"/>
      <c r="L17" s="60"/>
      <c r="M17" s="60"/>
      <c r="N17" s="113" t="s">
        <v>141</v>
      </c>
      <c r="O17" s="60"/>
    </row>
    <row r="18" spans="1:15" ht="12.75">
      <c r="A18" s="131" t="s">
        <v>9</v>
      </c>
      <c r="B18" s="132"/>
      <c r="C18" s="132"/>
      <c r="D18" s="132"/>
      <c r="E18" s="135"/>
      <c r="F18" s="132"/>
      <c r="G18" s="132"/>
      <c r="H18" s="165"/>
      <c r="I18" s="168"/>
      <c r="J18" s="132"/>
      <c r="K18" s="132"/>
      <c r="L18" s="132"/>
      <c r="M18" s="132"/>
      <c r="N18" s="132"/>
      <c r="O18" s="147"/>
    </row>
    <row r="19" spans="1:15" ht="12.75">
      <c r="A19" s="144" t="s">
        <v>175</v>
      </c>
      <c r="B19" s="113" t="s">
        <v>141</v>
      </c>
      <c r="C19" s="144"/>
      <c r="D19" s="144"/>
      <c r="E19" s="140" t="s">
        <v>66</v>
      </c>
      <c r="F19" s="140" t="s">
        <v>198</v>
      </c>
      <c r="G19" s="125" t="s">
        <v>19</v>
      </c>
      <c r="H19" s="164">
        <v>1184</v>
      </c>
      <c r="I19" s="167">
        <v>73.2</v>
      </c>
      <c r="J19" s="60"/>
      <c r="K19" s="113" t="s">
        <v>141</v>
      </c>
      <c r="L19" s="113" t="s">
        <v>141</v>
      </c>
      <c r="M19" s="60"/>
      <c r="N19" s="60"/>
      <c r="O19" s="113" t="s">
        <v>141</v>
      </c>
    </row>
    <row r="20" spans="1:15" ht="12.75">
      <c r="A20" s="144" t="s">
        <v>52</v>
      </c>
      <c r="B20" s="113" t="s">
        <v>141</v>
      </c>
      <c r="C20" s="144"/>
      <c r="D20" s="144"/>
      <c r="E20" s="140" t="s">
        <v>65</v>
      </c>
      <c r="F20" s="140" t="s">
        <v>221</v>
      </c>
      <c r="G20" s="140" t="s">
        <v>20</v>
      </c>
      <c r="H20" s="166">
        <v>1325</v>
      </c>
      <c r="I20" s="169">
        <v>71.1</v>
      </c>
      <c r="J20" s="60"/>
      <c r="K20" s="113" t="s">
        <v>141</v>
      </c>
      <c r="L20" s="113" t="s">
        <v>141</v>
      </c>
      <c r="M20" s="60"/>
      <c r="N20" s="60"/>
      <c r="O20" s="60"/>
    </row>
    <row r="21" spans="1:15" ht="12.75">
      <c r="A21" s="144" t="s">
        <v>53</v>
      </c>
      <c r="B21" s="113" t="s">
        <v>141</v>
      </c>
      <c r="C21" s="144"/>
      <c r="D21" s="144"/>
      <c r="E21" s="140" t="s">
        <v>65</v>
      </c>
      <c r="F21" s="140" t="s">
        <v>221</v>
      </c>
      <c r="G21" s="140" t="s">
        <v>20</v>
      </c>
      <c r="H21" s="166">
        <v>3350</v>
      </c>
      <c r="I21" s="169">
        <v>60.8</v>
      </c>
      <c r="J21" s="60"/>
      <c r="K21" s="113" t="s">
        <v>141</v>
      </c>
      <c r="L21" s="60"/>
      <c r="M21" s="60"/>
      <c r="N21" s="60"/>
      <c r="O21" s="60"/>
    </row>
    <row r="22" spans="1:15" ht="12.75">
      <c r="A22" s="144" t="s">
        <v>54</v>
      </c>
      <c r="B22" s="113" t="s">
        <v>141</v>
      </c>
      <c r="C22" s="144"/>
      <c r="D22" s="144"/>
      <c r="E22" s="140" t="s">
        <v>65</v>
      </c>
      <c r="F22" s="140" t="s">
        <v>221</v>
      </c>
      <c r="G22" s="140" t="s">
        <v>20</v>
      </c>
      <c r="H22" s="166">
        <v>3927</v>
      </c>
      <c r="I22" s="169">
        <v>55.7</v>
      </c>
      <c r="J22" s="60"/>
      <c r="K22" s="113" t="s">
        <v>141</v>
      </c>
      <c r="L22" s="60"/>
      <c r="M22" s="60"/>
      <c r="N22" s="113" t="s">
        <v>141</v>
      </c>
      <c r="O22" s="60"/>
    </row>
    <row r="23" spans="1:15" ht="12.75">
      <c r="A23" s="137" t="s">
        <v>10</v>
      </c>
      <c r="B23" s="136"/>
      <c r="C23" s="136"/>
      <c r="D23" s="136"/>
      <c r="E23" s="138"/>
      <c r="F23" s="139"/>
      <c r="G23" s="132"/>
      <c r="H23" s="165"/>
      <c r="I23" s="168"/>
      <c r="J23" s="132"/>
      <c r="K23" s="132"/>
      <c r="L23" s="132"/>
      <c r="M23" s="132"/>
      <c r="N23" s="132"/>
      <c r="O23" s="147"/>
    </row>
    <row r="24" spans="1:15" ht="12.75">
      <c r="A24" s="144" t="s">
        <v>55</v>
      </c>
      <c r="B24" s="113" t="s">
        <v>141</v>
      </c>
      <c r="C24" s="144"/>
      <c r="D24" s="144"/>
      <c r="E24" s="140" t="s">
        <v>65</v>
      </c>
      <c r="F24" s="140" t="s">
        <v>221</v>
      </c>
      <c r="G24" s="140" t="s">
        <v>20</v>
      </c>
      <c r="H24" s="166">
        <v>4514</v>
      </c>
      <c r="I24" s="169">
        <v>58.1</v>
      </c>
      <c r="J24" s="60"/>
      <c r="K24" s="60"/>
      <c r="L24" s="60"/>
      <c r="M24" s="113" t="s">
        <v>141</v>
      </c>
      <c r="N24" s="60"/>
      <c r="O24" s="113" t="s">
        <v>141</v>
      </c>
    </row>
    <row r="25" spans="1:15" ht="12.75">
      <c r="A25" s="144" t="s">
        <v>57</v>
      </c>
      <c r="B25" s="144"/>
      <c r="C25" s="144"/>
      <c r="D25" s="113" t="s">
        <v>141</v>
      </c>
      <c r="E25" s="140" t="s">
        <v>65</v>
      </c>
      <c r="F25" s="140" t="s">
        <v>221</v>
      </c>
      <c r="G25" s="140" t="s">
        <v>20</v>
      </c>
      <c r="H25" s="166">
        <v>4820</v>
      </c>
      <c r="I25" s="169">
        <v>55.3</v>
      </c>
      <c r="J25" s="113" t="s">
        <v>141</v>
      </c>
      <c r="K25" s="60"/>
      <c r="L25" s="60"/>
      <c r="M25" s="113" t="s">
        <v>141</v>
      </c>
      <c r="N25" s="60"/>
      <c r="O25" s="60"/>
    </row>
    <row r="26" spans="1:15" ht="12.75">
      <c r="A26" s="152" t="s">
        <v>11</v>
      </c>
      <c r="B26" s="153"/>
      <c r="C26" s="153"/>
      <c r="D26" s="153"/>
      <c r="E26" s="135"/>
      <c r="F26" s="132"/>
      <c r="G26" s="132"/>
      <c r="H26" s="165"/>
      <c r="I26" s="168"/>
      <c r="J26" s="132"/>
      <c r="K26" s="132"/>
      <c r="L26" s="132"/>
      <c r="M26" s="132"/>
      <c r="N26" s="132"/>
      <c r="O26" s="147"/>
    </row>
    <row r="27" spans="1:15" ht="12.75">
      <c r="A27" s="144" t="s">
        <v>58</v>
      </c>
      <c r="B27" s="113" t="s">
        <v>141</v>
      </c>
      <c r="C27" s="144"/>
      <c r="D27" s="144"/>
      <c r="E27" s="140" t="s">
        <v>65</v>
      </c>
      <c r="F27" s="140" t="s">
        <v>221</v>
      </c>
      <c r="G27" s="140" t="s">
        <v>20</v>
      </c>
      <c r="H27" s="166">
        <v>4787</v>
      </c>
      <c r="I27" s="169">
        <v>66.2</v>
      </c>
      <c r="J27" s="60"/>
      <c r="K27" s="60"/>
      <c r="L27" s="60"/>
      <c r="M27" s="113" t="s">
        <v>141</v>
      </c>
      <c r="N27" s="60"/>
      <c r="O27" s="60"/>
    </row>
    <row r="28" spans="1:15" ht="12.75">
      <c r="A28" s="144" t="s">
        <v>59</v>
      </c>
      <c r="B28" s="144"/>
      <c r="C28" s="144"/>
      <c r="D28" s="113" t="s">
        <v>141</v>
      </c>
      <c r="E28" s="140" t="s">
        <v>65</v>
      </c>
      <c r="F28" s="140" t="s">
        <v>221</v>
      </c>
      <c r="G28" s="140" t="s">
        <v>20</v>
      </c>
      <c r="H28" s="166">
        <v>5338</v>
      </c>
      <c r="I28" s="169">
        <v>63.5</v>
      </c>
      <c r="J28" s="113" t="s">
        <v>141</v>
      </c>
      <c r="K28" s="60"/>
      <c r="L28" s="60"/>
      <c r="M28" s="113" t="s">
        <v>141</v>
      </c>
      <c r="N28" s="60"/>
      <c r="O28" s="113" t="s">
        <v>141</v>
      </c>
    </row>
    <row r="29" spans="1:15" ht="12.75">
      <c r="A29" s="131" t="s">
        <v>12</v>
      </c>
      <c r="B29" s="132"/>
      <c r="C29" s="132"/>
      <c r="D29" s="132"/>
      <c r="E29" s="135"/>
      <c r="F29" s="132"/>
      <c r="G29" s="132"/>
      <c r="H29" s="165"/>
      <c r="I29" s="168"/>
      <c r="J29" s="132"/>
      <c r="K29" s="132"/>
      <c r="L29" s="132"/>
      <c r="M29" s="132"/>
      <c r="N29" s="132"/>
      <c r="O29" s="147"/>
    </row>
    <row r="30" spans="1:15" ht="13.5" customHeight="1">
      <c r="A30" s="150" t="s">
        <v>181</v>
      </c>
      <c r="B30" s="144"/>
      <c r="C30" s="144"/>
      <c r="D30" s="113" t="s">
        <v>141</v>
      </c>
      <c r="E30" s="140" t="s">
        <v>66</v>
      </c>
      <c r="F30" s="140" t="s">
        <v>198</v>
      </c>
      <c r="G30" s="125" t="s">
        <v>21</v>
      </c>
      <c r="H30" s="164">
        <v>1056</v>
      </c>
      <c r="I30" s="167">
        <v>70</v>
      </c>
      <c r="J30" s="113" t="s">
        <v>141</v>
      </c>
      <c r="K30" s="60"/>
      <c r="L30" s="113" t="s">
        <v>141</v>
      </c>
      <c r="M30" s="60"/>
      <c r="N30" s="60"/>
      <c r="O30" s="113" t="s">
        <v>141</v>
      </c>
    </row>
    <row r="31" spans="1:15" ht="12.75">
      <c r="A31" s="144" t="s">
        <v>62</v>
      </c>
      <c r="B31" s="144"/>
      <c r="C31" s="144"/>
      <c r="D31" s="113" t="s">
        <v>141</v>
      </c>
      <c r="E31" s="140" t="s">
        <v>65</v>
      </c>
      <c r="F31" s="140" t="s">
        <v>221</v>
      </c>
      <c r="G31" s="125" t="s">
        <v>19</v>
      </c>
      <c r="H31" s="164">
        <v>1263</v>
      </c>
      <c r="I31" s="167">
        <v>70</v>
      </c>
      <c r="J31" s="113" t="s">
        <v>141</v>
      </c>
      <c r="K31" s="60"/>
      <c r="L31" s="113" t="s">
        <v>141</v>
      </c>
      <c r="M31" s="60"/>
      <c r="N31" s="60"/>
      <c r="O31" s="60"/>
    </row>
    <row r="32" spans="1:15" ht="12.75">
      <c r="A32" s="131" t="s">
        <v>13</v>
      </c>
      <c r="B32" s="132"/>
      <c r="C32" s="132"/>
      <c r="D32" s="132"/>
      <c r="E32" s="135"/>
      <c r="F32" s="132"/>
      <c r="G32" s="132"/>
      <c r="H32" s="165"/>
      <c r="I32" s="168"/>
      <c r="J32" s="132"/>
      <c r="K32" s="132"/>
      <c r="L32" s="132"/>
      <c r="M32" s="132"/>
      <c r="N32" s="132"/>
      <c r="O32" s="147"/>
    </row>
    <row r="33" spans="1:15" ht="12.75">
      <c r="A33" s="144" t="s">
        <v>226</v>
      </c>
      <c r="B33" s="144"/>
      <c r="C33" s="144"/>
      <c r="D33" s="113" t="s">
        <v>141</v>
      </c>
      <c r="E33" s="140" t="s">
        <v>65</v>
      </c>
      <c r="F33" s="140" t="s">
        <v>221</v>
      </c>
      <c r="G33" s="125" t="s">
        <v>19</v>
      </c>
      <c r="H33" s="164">
        <v>781</v>
      </c>
      <c r="I33" s="167">
        <v>74.7</v>
      </c>
      <c r="J33" s="113" t="s">
        <v>141</v>
      </c>
      <c r="K33" s="60"/>
      <c r="L33" s="113" t="s">
        <v>141</v>
      </c>
      <c r="M33" s="60"/>
      <c r="N33" s="60"/>
      <c r="O33" s="60"/>
    </row>
    <row r="34" spans="1:9" ht="9" customHeight="1">
      <c r="A34" s="145" t="s">
        <v>183</v>
      </c>
      <c r="B34" s="145"/>
      <c r="C34" s="145"/>
      <c r="D34" s="145"/>
      <c r="E34" s="141"/>
      <c r="F34" s="142"/>
      <c r="G34" s="142"/>
      <c r="H34" s="142"/>
      <c r="I34" s="142"/>
    </row>
    <row r="35" spans="1:9" s="151" customFormat="1" ht="9" customHeight="1">
      <c r="A35" s="207" t="s">
        <v>205</v>
      </c>
      <c r="B35" s="207"/>
      <c r="C35" s="207"/>
      <c r="D35" s="207"/>
      <c r="E35" s="207"/>
      <c r="F35" s="207"/>
      <c r="G35" s="207"/>
      <c r="H35" s="162"/>
      <c r="I35" s="162"/>
    </row>
    <row r="36" spans="1:4" ht="9" customHeight="1">
      <c r="A36" s="145" t="s">
        <v>184</v>
      </c>
      <c r="B36" s="145"/>
      <c r="C36" s="145"/>
      <c r="D36" s="145"/>
    </row>
    <row r="37" spans="1:4" ht="9" customHeight="1">
      <c r="A37" s="145" t="s">
        <v>223</v>
      </c>
      <c r="B37" s="145"/>
      <c r="C37" s="145"/>
      <c r="D37" s="145"/>
    </row>
    <row r="38" s="151" customFormat="1" ht="12.75"/>
  </sheetData>
  <mergeCells count="9">
    <mergeCell ref="J3:O3"/>
    <mergeCell ref="A35:G35"/>
    <mergeCell ref="F3:F4"/>
    <mergeCell ref="G3:G4"/>
    <mergeCell ref="A3:A4"/>
    <mergeCell ref="E3:E4"/>
    <mergeCell ref="B3:B4"/>
    <mergeCell ref="C3:C4"/>
    <mergeCell ref="D3:D4"/>
  </mergeCells>
  <printOptions horizontalCentered="1"/>
  <pageMargins left="0.78" right="0.52" top="0.75" bottom="0.58" header="0.5" footer="0.44"/>
  <pageSetup horizontalDpi="200" verticalDpi="200" orientation="landscape" r:id="rId1"/>
  <headerFooter alignWithMargins="0">
    <oddFooter>&amp;L&amp;8Copyright 2008 by Placer County Water Agency&amp;C&amp;8&amp;P&amp;R&amp;"Arial,Italic"&amp;8August 2008</oddFooter>
  </headerFooter>
</worksheet>
</file>

<file path=xl/worksheets/sheet6.xml><?xml version="1.0" encoding="utf-8"?>
<worksheet xmlns="http://schemas.openxmlformats.org/spreadsheetml/2006/main" xmlns:r="http://schemas.openxmlformats.org/officeDocument/2006/relationships">
  <dimension ref="A1:G17"/>
  <sheetViews>
    <sheetView view="pageBreakPreview" zoomScaleSheetLayoutView="100" workbookViewId="0" topLeftCell="A1">
      <selection activeCell="F47" sqref="F47"/>
    </sheetView>
  </sheetViews>
  <sheetFormatPr defaultColWidth="9.140625" defaultRowHeight="12.75"/>
  <cols>
    <col min="1" max="1" width="16.421875" style="0" bestFit="1" customWidth="1"/>
    <col min="2" max="2" width="17.140625" style="0" customWidth="1"/>
    <col min="3" max="5" width="5.7109375" style="0" customWidth="1"/>
    <col min="6" max="6" width="22.28125" style="0" customWidth="1"/>
    <col min="7" max="7" width="12.421875" style="0" bestFit="1" customWidth="1"/>
  </cols>
  <sheetData>
    <row r="1" spans="1:7" s="157" customFormat="1" ht="36.75" customHeight="1">
      <c r="A1" s="216" t="s">
        <v>219</v>
      </c>
      <c r="B1" s="216"/>
      <c r="C1" s="216"/>
      <c r="D1" s="216"/>
      <c r="E1" s="216"/>
      <c r="F1" s="216"/>
      <c r="G1" s="216"/>
    </row>
    <row r="2" ht="9" customHeight="1">
      <c r="A2" s="1"/>
    </row>
    <row r="3" spans="1:7" ht="44.25" customHeight="1">
      <c r="A3" s="214" t="s">
        <v>201</v>
      </c>
      <c r="B3" s="210" t="s">
        <v>189</v>
      </c>
      <c r="C3" s="212" t="s">
        <v>182</v>
      </c>
      <c r="D3" s="212" t="s">
        <v>137</v>
      </c>
      <c r="E3" s="212" t="s">
        <v>138</v>
      </c>
      <c r="F3" s="177" t="s">
        <v>202</v>
      </c>
      <c r="G3" s="177" t="s">
        <v>200</v>
      </c>
    </row>
    <row r="4" spans="1:7" ht="45.75" customHeight="1">
      <c r="A4" s="215"/>
      <c r="B4" s="211"/>
      <c r="C4" s="213"/>
      <c r="D4" s="213"/>
      <c r="E4" s="213"/>
      <c r="F4" s="177"/>
      <c r="G4" s="173"/>
    </row>
    <row r="5" spans="1:7" ht="12.75">
      <c r="A5" s="131" t="s">
        <v>6</v>
      </c>
      <c r="B5" s="134"/>
      <c r="C5" s="132"/>
      <c r="D5" s="132"/>
      <c r="E5" s="132"/>
      <c r="F5" s="132"/>
      <c r="G5" s="147"/>
    </row>
    <row r="6" spans="1:7" ht="12.75">
      <c r="A6" s="144" t="s">
        <v>43</v>
      </c>
      <c r="B6" s="140" t="s">
        <v>190</v>
      </c>
      <c r="C6" s="144"/>
      <c r="D6" s="146" t="s">
        <v>141</v>
      </c>
      <c r="E6" s="144"/>
      <c r="F6" s="125" t="s">
        <v>185</v>
      </c>
      <c r="G6" s="125" t="s">
        <v>19</v>
      </c>
    </row>
    <row r="7" spans="1:7" ht="12.75">
      <c r="A7" s="144" t="s">
        <v>45</v>
      </c>
      <c r="B7" s="140" t="s">
        <v>193</v>
      </c>
      <c r="C7" s="144"/>
      <c r="D7" s="146" t="s">
        <v>141</v>
      </c>
      <c r="E7" s="144"/>
      <c r="F7" s="125" t="s">
        <v>185</v>
      </c>
      <c r="G7" s="125" t="s">
        <v>19</v>
      </c>
    </row>
    <row r="8" spans="1:7" ht="12.75">
      <c r="A8" s="144" t="s">
        <v>46</v>
      </c>
      <c r="B8" s="140" t="s">
        <v>191</v>
      </c>
      <c r="C8" s="144"/>
      <c r="D8" s="146" t="s">
        <v>141</v>
      </c>
      <c r="E8" s="144"/>
      <c r="F8" s="125" t="s">
        <v>185</v>
      </c>
      <c r="G8" s="125" t="s">
        <v>19</v>
      </c>
    </row>
    <row r="9" spans="1:7" ht="12.75">
      <c r="A9" s="144" t="s">
        <v>179</v>
      </c>
      <c r="B9" s="140" t="s">
        <v>192</v>
      </c>
      <c r="C9" s="144"/>
      <c r="D9" s="146" t="s">
        <v>141</v>
      </c>
      <c r="E9" s="144"/>
      <c r="F9" s="125" t="s">
        <v>185</v>
      </c>
      <c r="G9" s="125" t="s">
        <v>19</v>
      </c>
    </row>
    <row r="10" spans="1:7" ht="12.75">
      <c r="A10" s="131" t="s">
        <v>7</v>
      </c>
      <c r="B10" s="134"/>
      <c r="C10" s="132"/>
      <c r="D10" s="132"/>
      <c r="E10" s="132"/>
      <c r="F10" s="134"/>
      <c r="G10" s="154"/>
    </row>
    <row r="11" spans="1:7" ht="12.75">
      <c r="A11" s="144" t="s">
        <v>48</v>
      </c>
      <c r="B11" s="140" t="s">
        <v>194</v>
      </c>
      <c r="C11" s="146" t="s">
        <v>141</v>
      </c>
      <c r="D11" s="144"/>
      <c r="E11" s="144"/>
      <c r="F11" s="125" t="s">
        <v>185</v>
      </c>
      <c r="G11" s="125" t="s">
        <v>19</v>
      </c>
    </row>
    <row r="12" spans="1:7" ht="12.75">
      <c r="A12" s="131" t="s">
        <v>9</v>
      </c>
      <c r="B12" s="132"/>
      <c r="C12" s="132"/>
      <c r="D12" s="132"/>
      <c r="E12" s="132"/>
      <c r="F12" s="132"/>
      <c r="G12" s="147"/>
    </row>
    <row r="13" spans="1:7" ht="12.75">
      <c r="A13" s="144" t="s">
        <v>175</v>
      </c>
      <c r="B13" s="140" t="s">
        <v>195</v>
      </c>
      <c r="C13" s="146" t="s">
        <v>141</v>
      </c>
      <c r="D13" s="144"/>
      <c r="E13" s="144"/>
      <c r="F13" s="125" t="s">
        <v>185</v>
      </c>
      <c r="G13" s="125" t="s">
        <v>19</v>
      </c>
    </row>
    <row r="14" spans="1:7" ht="12.75">
      <c r="A14" s="131" t="s">
        <v>12</v>
      </c>
      <c r="B14" s="132"/>
      <c r="C14" s="132"/>
      <c r="D14" s="132"/>
      <c r="E14" s="132"/>
      <c r="F14" s="132"/>
      <c r="G14" s="147"/>
    </row>
    <row r="15" spans="1:7" ht="12.75" customHeight="1">
      <c r="A15" s="150" t="s">
        <v>181</v>
      </c>
      <c r="B15" s="140" t="s">
        <v>196</v>
      </c>
      <c r="C15" s="144"/>
      <c r="D15" s="144"/>
      <c r="E15" s="113" t="s">
        <v>141</v>
      </c>
      <c r="F15" s="155" t="s">
        <v>185</v>
      </c>
      <c r="G15" s="155" t="s">
        <v>21</v>
      </c>
    </row>
    <row r="16" spans="1:7" ht="20.25" customHeight="1">
      <c r="A16" s="217" t="s">
        <v>220</v>
      </c>
      <c r="B16" s="217"/>
      <c r="C16" s="217"/>
      <c r="D16" s="217"/>
      <c r="E16" s="217"/>
      <c r="F16" s="217"/>
      <c r="G16" s="217"/>
    </row>
    <row r="17" spans="1:7" ht="20.25" customHeight="1">
      <c r="A17" s="207" t="s">
        <v>206</v>
      </c>
      <c r="B17" s="207"/>
      <c r="C17" s="207"/>
      <c r="D17" s="207"/>
      <c r="E17" s="207"/>
      <c r="F17" s="207"/>
      <c r="G17" s="207"/>
    </row>
    <row r="18" s="151" customFormat="1" ht="12.75"/>
  </sheetData>
  <mergeCells count="10">
    <mergeCell ref="A3:A4"/>
    <mergeCell ref="A1:G1"/>
    <mergeCell ref="A16:G16"/>
    <mergeCell ref="A17:G17"/>
    <mergeCell ref="F3:F4"/>
    <mergeCell ref="B3:B4"/>
    <mergeCell ref="G3:G4"/>
    <mergeCell ref="C3:C4"/>
    <mergeCell ref="D3:D4"/>
    <mergeCell ref="E3:E4"/>
  </mergeCells>
  <printOptions horizontalCentered="1"/>
  <pageMargins left="0.28" right="0.52" top="1" bottom="1" header="0.5" footer="0.5"/>
  <pageSetup horizontalDpi="600" verticalDpi="600" orientation="landscape" r:id="rId1"/>
  <headerFooter alignWithMargins="0">
    <oddFooter>&amp;L&amp;8Copyright 2008 by Placer County Water Agency&amp;C&amp;8&amp;P&amp;R&amp;"Arial,Italic"&amp;8August 2008</oddFooter>
  </headerFooter>
</worksheet>
</file>

<file path=xl/worksheets/sheet7.xml><?xml version="1.0" encoding="utf-8"?>
<worksheet xmlns="http://schemas.openxmlformats.org/spreadsheetml/2006/main" xmlns:r="http://schemas.openxmlformats.org/officeDocument/2006/relationships">
  <dimension ref="A1:H17"/>
  <sheetViews>
    <sheetView view="pageBreakPreview" zoomScaleNormal="75" zoomScaleSheetLayoutView="100" workbookViewId="0" topLeftCell="A1">
      <selection activeCell="K9" sqref="K9"/>
    </sheetView>
  </sheetViews>
  <sheetFormatPr defaultColWidth="9.140625" defaultRowHeight="12.75"/>
  <cols>
    <col min="1" max="1" width="17.140625" style="0" customWidth="1"/>
    <col min="2" max="4" width="5.140625" style="0" customWidth="1"/>
    <col min="5" max="5" width="23.57421875" style="0" customWidth="1"/>
    <col min="6" max="7" width="12.00390625" style="0" customWidth="1"/>
    <col min="8" max="8" width="8.7109375" style="0" bestFit="1" customWidth="1"/>
  </cols>
  <sheetData>
    <row r="1" spans="1:7" s="157" customFormat="1" ht="33.75" customHeight="1">
      <c r="A1" s="220" t="s">
        <v>186</v>
      </c>
      <c r="B1" s="221"/>
      <c r="C1" s="221"/>
      <c r="D1" s="221"/>
      <c r="E1" s="221"/>
      <c r="F1" s="221"/>
      <c r="G1" s="221"/>
    </row>
    <row r="2" ht="9" customHeight="1">
      <c r="A2" s="1"/>
    </row>
    <row r="3" spans="1:8" ht="44.25" customHeight="1">
      <c r="A3" s="210" t="s">
        <v>199</v>
      </c>
      <c r="B3" s="212" t="s">
        <v>182</v>
      </c>
      <c r="C3" s="212" t="s">
        <v>137</v>
      </c>
      <c r="D3" s="212" t="s">
        <v>138</v>
      </c>
      <c r="E3" s="177" t="s">
        <v>207</v>
      </c>
      <c r="F3" s="208" t="s">
        <v>209</v>
      </c>
      <c r="G3" s="177" t="s">
        <v>204</v>
      </c>
      <c r="H3" s="158"/>
    </row>
    <row r="4" spans="1:7" ht="45.75" customHeight="1">
      <c r="A4" s="211"/>
      <c r="B4" s="213"/>
      <c r="C4" s="213"/>
      <c r="D4" s="213"/>
      <c r="E4" s="177"/>
      <c r="F4" s="209"/>
      <c r="G4" s="173"/>
    </row>
    <row r="5" spans="1:7" ht="12.75">
      <c r="A5" s="137" t="s">
        <v>10</v>
      </c>
      <c r="B5" s="136"/>
      <c r="C5" s="136"/>
      <c r="D5" s="136"/>
      <c r="E5" s="138"/>
      <c r="F5" s="139"/>
      <c r="G5" s="148"/>
    </row>
    <row r="6" spans="1:7" ht="12.75">
      <c r="A6" s="144" t="s">
        <v>55</v>
      </c>
      <c r="B6" s="113" t="s">
        <v>141</v>
      </c>
      <c r="C6" s="144"/>
      <c r="D6" s="144"/>
      <c r="E6" s="140" t="s">
        <v>23</v>
      </c>
      <c r="F6" s="156" t="s">
        <v>188</v>
      </c>
      <c r="G6" s="125" t="s">
        <v>19</v>
      </c>
    </row>
    <row r="7" spans="1:7" ht="12.75">
      <c r="A7" s="152" t="s">
        <v>11</v>
      </c>
      <c r="B7" s="153"/>
      <c r="C7" s="153"/>
      <c r="D7" s="153"/>
      <c r="E7" s="138"/>
      <c r="F7" s="139"/>
      <c r="G7" s="148"/>
    </row>
    <row r="8" spans="1:7" ht="12.75">
      <c r="A8" s="144" t="s">
        <v>180</v>
      </c>
      <c r="B8" s="146" t="s">
        <v>141</v>
      </c>
      <c r="C8" s="144"/>
      <c r="D8" s="149"/>
      <c r="E8" s="140" t="s">
        <v>177</v>
      </c>
      <c r="F8" s="140"/>
      <c r="G8" s="140"/>
    </row>
    <row r="9" spans="1:7" ht="12.75">
      <c r="A9" s="144" t="s">
        <v>58</v>
      </c>
      <c r="B9" s="146" t="s">
        <v>141</v>
      </c>
      <c r="C9" s="144"/>
      <c r="D9" s="149"/>
      <c r="E9" s="140" t="s">
        <v>210</v>
      </c>
      <c r="F9" s="140" t="s">
        <v>188</v>
      </c>
      <c r="G9" s="140" t="s">
        <v>178</v>
      </c>
    </row>
    <row r="10" spans="1:7" ht="12.75">
      <c r="A10" s="144" t="s">
        <v>59</v>
      </c>
      <c r="B10" s="144"/>
      <c r="C10" s="144"/>
      <c r="D10" s="113" t="s">
        <v>141</v>
      </c>
      <c r="E10" s="124" t="s">
        <v>176</v>
      </c>
      <c r="F10" s="140" t="s">
        <v>188</v>
      </c>
      <c r="G10" s="125" t="s">
        <v>19</v>
      </c>
    </row>
    <row r="11" spans="1:7" ht="12.75">
      <c r="A11" s="145" t="s">
        <v>208</v>
      </c>
      <c r="B11" s="145"/>
      <c r="C11" s="145"/>
      <c r="D11" s="145"/>
      <c r="E11" s="143"/>
      <c r="F11" s="142"/>
      <c r="G11" s="142"/>
    </row>
    <row r="12" s="151" customFormat="1" ht="12.75">
      <c r="A12" s="160" t="s">
        <v>187</v>
      </c>
    </row>
    <row r="13" spans="1:7" ht="12.75">
      <c r="A13" s="145" t="s">
        <v>184</v>
      </c>
      <c r="B13" s="145"/>
      <c r="C13" s="145"/>
      <c r="D13" s="145"/>
      <c r="E13" s="143"/>
      <c r="F13" s="142"/>
      <c r="G13" s="142"/>
    </row>
    <row r="14" s="151" customFormat="1" ht="12.75"/>
    <row r="17" spans="1:8" ht="20.25" customHeight="1">
      <c r="A17" s="218"/>
      <c r="B17" s="219"/>
      <c r="C17" s="219"/>
      <c r="D17" s="219"/>
      <c r="E17" s="219"/>
      <c r="F17" s="219"/>
      <c r="G17" s="219"/>
      <c r="H17" s="219"/>
    </row>
  </sheetData>
  <mergeCells count="9">
    <mergeCell ref="A17:H17"/>
    <mergeCell ref="A1:G1"/>
    <mergeCell ref="E3:E4"/>
    <mergeCell ref="F3:F4"/>
    <mergeCell ref="G3:G4"/>
    <mergeCell ref="A3:A4"/>
    <mergeCell ref="B3:B4"/>
    <mergeCell ref="C3:C4"/>
    <mergeCell ref="D3:D4"/>
  </mergeCells>
  <printOptions horizontalCentered="1"/>
  <pageMargins left="0.28" right="0.52" top="1" bottom="1" header="0.5" footer="0.83"/>
  <pageSetup horizontalDpi="600" verticalDpi="600" orientation="landscape" r:id="rId1"/>
  <headerFooter alignWithMargins="0">
    <oddFooter>&amp;L&amp;8Copyright 2008 by Placer County Water Agency&amp;C&amp;8&amp;P&amp;R&amp;"Arial,Italic"&amp;8August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Degabriele</dc:creator>
  <cp:keywords/>
  <dc:description/>
  <cp:lastModifiedBy>Preuss</cp:lastModifiedBy>
  <cp:lastPrinted>2008-07-28T22:02:41Z</cp:lastPrinted>
  <dcterms:created xsi:type="dcterms:W3CDTF">2008-02-26T01:34:18Z</dcterms:created>
  <dcterms:modified xsi:type="dcterms:W3CDTF">2008-07-28T22:02:45Z</dcterms:modified>
  <cp:category/>
  <cp:version/>
  <cp:contentType/>
  <cp:contentStatus/>
</cp:coreProperties>
</file>